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78CFC827-118C-4386-97DA-21106D722465}" xr6:coauthVersionLast="47" xr6:coauthVersionMax="47" xr10:uidLastSave="{00000000-0000-0000-0000-000000000000}"/>
  <bookViews>
    <workbookView xWindow="-120" yWindow="-120" windowWidth="29040" windowHeight="15720" xr2:uid="{DA159176-055B-4511-BE7E-F25B741A7CA5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N42" i="2" s="1"/>
  <c r="R42" i="2" s="1"/>
  <c r="I42" i="2"/>
  <c r="L41" i="2"/>
  <c r="P41" i="2" s="1"/>
  <c r="I41" i="2"/>
  <c r="L40" i="2"/>
  <c r="N40" i="2" s="1"/>
  <c r="R40" i="2" s="1"/>
  <c r="I40" i="2"/>
  <c r="L39" i="2"/>
  <c r="P39" i="2" s="1"/>
  <c r="I39" i="2"/>
  <c r="L38" i="2"/>
  <c r="P38" i="2" s="1"/>
  <c r="I38" i="2"/>
  <c r="L37" i="2"/>
  <c r="P37" i="2" s="1"/>
  <c r="I37" i="2"/>
  <c r="L36" i="2"/>
  <c r="P36" i="2" s="1"/>
  <c r="I36" i="2"/>
  <c r="L35" i="2"/>
  <c r="N35" i="2" s="1"/>
  <c r="R35" i="2" s="1"/>
  <c r="I35" i="2"/>
  <c r="L34" i="2"/>
  <c r="N34" i="2" s="1"/>
  <c r="R34" i="2" s="1"/>
  <c r="I34" i="2"/>
  <c r="I4" i="2"/>
  <c r="L4" i="2"/>
  <c r="N4" i="2" s="1"/>
  <c r="I5" i="2"/>
  <c r="L5" i="2"/>
  <c r="P5" i="2" s="1"/>
  <c r="I6" i="2"/>
  <c r="L6" i="2"/>
  <c r="P6" i="2" s="1"/>
  <c r="I7" i="2"/>
  <c r="L7" i="2"/>
  <c r="N7" i="2" s="1"/>
  <c r="I8" i="2"/>
  <c r="L8" i="2"/>
  <c r="N8" i="2" s="1"/>
  <c r="I9" i="2"/>
  <c r="L9" i="2"/>
  <c r="N9" i="2" s="1"/>
  <c r="I10" i="2"/>
  <c r="L10" i="2"/>
  <c r="N10" i="2" s="1"/>
  <c r="I11" i="2"/>
  <c r="L11" i="2"/>
  <c r="N11" i="2" s="1"/>
  <c r="I12" i="2"/>
  <c r="L12" i="2"/>
  <c r="P12" i="2" s="1"/>
  <c r="I13" i="2"/>
  <c r="L13" i="2"/>
  <c r="P13" i="2" s="1"/>
  <c r="I14" i="2"/>
  <c r="L14" i="2"/>
  <c r="P14" i="2" s="1"/>
  <c r="I15" i="2"/>
  <c r="L15" i="2"/>
  <c r="N15" i="2" s="1"/>
  <c r="I16" i="2"/>
  <c r="L16" i="2"/>
  <c r="P16" i="2" s="1"/>
  <c r="I17" i="2"/>
  <c r="L17" i="2"/>
  <c r="N17" i="2" s="1"/>
  <c r="I18" i="2"/>
  <c r="L18" i="2"/>
  <c r="N18" i="2" s="1"/>
  <c r="I19" i="2"/>
  <c r="L19" i="2"/>
  <c r="N19" i="2" s="1"/>
  <c r="I20" i="2"/>
  <c r="L20" i="2"/>
  <c r="N20" i="2" s="1"/>
  <c r="I21" i="2"/>
  <c r="L21" i="2"/>
  <c r="N21" i="2" s="1"/>
  <c r="I22" i="2"/>
  <c r="L22" i="2"/>
  <c r="P22" i="2" s="1"/>
  <c r="I23" i="2"/>
  <c r="L23" i="2"/>
  <c r="N23" i="2" s="1"/>
  <c r="I24" i="2"/>
  <c r="L24" i="2"/>
  <c r="N24" i="2" s="1"/>
  <c r="I25" i="2"/>
  <c r="L25" i="2"/>
  <c r="P25" i="2" s="1"/>
  <c r="I26" i="2"/>
  <c r="L26" i="2"/>
  <c r="N26" i="2" s="1"/>
  <c r="I27" i="2"/>
  <c r="L27" i="2"/>
  <c r="N27" i="2" s="1"/>
  <c r="D28" i="2"/>
  <c r="G28" i="2"/>
  <c r="H28" i="2"/>
  <c r="J28" i="2"/>
  <c r="M28" i="2"/>
  <c r="N14" i="2" l="1"/>
  <c r="N22" i="2"/>
  <c r="P4" i="2"/>
  <c r="P26" i="2"/>
  <c r="P8" i="2"/>
  <c r="P19" i="2"/>
  <c r="N12" i="2"/>
  <c r="P17" i="2"/>
  <c r="P21" i="2"/>
  <c r="P11" i="2"/>
  <c r="N5" i="2"/>
  <c r="P24" i="2"/>
  <c r="N16" i="2"/>
  <c r="I29" i="2"/>
  <c r="P15" i="2"/>
  <c r="P9" i="2"/>
  <c r="P35" i="2"/>
  <c r="N38" i="2"/>
  <c r="R38" i="2" s="1"/>
  <c r="N39" i="2"/>
  <c r="R39" i="2" s="1"/>
  <c r="L28" i="2"/>
  <c r="N29" i="2" s="1"/>
  <c r="I30" i="2"/>
  <c r="N36" i="2"/>
  <c r="R36" i="2" s="1"/>
  <c r="N41" i="2"/>
  <c r="R41" i="2" s="1"/>
  <c r="N25" i="2"/>
  <c r="P18" i="2"/>
  <c r="P27" i="2"/>
  <c r="N13" i="2"/>
  <c r="P7" i="2"/>
  <c r="P42" i="2"/>
  <c r="P34" i="2"/>
  <c r="P40" i="2"/>
  <c r="N37" i="2"/>
  <c r="R37" i="2" s="1"/>
  <c r="N6" i="2"/>
  <c r="P23" i="2"/>
  <c r="P20" i="2"/>
  <c r="P10" i="2"/>
  <c r="P28" i="2" l="1"/>
  <c r="Q29" i="2"/>
  <c r="N30" i="2"/>
  <c r="R24" i="2" l="1"/>
  <c r="R18" i="2"/>
  <c r="R12" i="2"/>
  <c r="R22" i="2"/>
  <c r="R7" i="2"/>
  <c r="R10" i="2"/>
  <c r="R20" i="2"/>
  <c r="R4" i="2"/>
  <c r="R15" i="2"/>
  <c r="R27" i="2"/>
  <c r="R13" i="2"/>
  <c r="R25" i="2"/>
  <c r="R19" i="2"/>
  <c r="R17" i="2"/>
  <c r="R23" i="2"/>
  <c r="R6" i="2"/>
  <c r="R26" i="2"/>
  <c r="R11" i="2"/>
  <c r="R21" i="2"/>
  <c r="R8" i="2"/>
  <c r="R5" i="2"/>
  <c r="R16" i="2"/>
  <c r="R14" i="2"/>
  <c r="R28" i="2"/>
  <c r="R9" i="2"/>
  <c r="Q30" i="2" l="1"/>
  <c r="S30" i="2" s="1"/>
</calcChain>
</file>

<file path=xl/sharedStrings.xml><?xml version="1.0" encoding="utf-8"?>
<sst xmlns="http://schemas.openxmlformats.org/spreadsheetml/2006/main" count="288" uniqueCount="107">
  <si>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</si>
  <si>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</si>
  <si>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</si>
  <si>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</si>
  <si>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</si>
  <si>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</si>
  <si>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</si>
  <si>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</si>
  <si>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</si>
  <si>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</si>
  <si>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</si>
  <si>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</si>
  <si>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</si>
  <si>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</si>
  <si>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</si>
  <si>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</si>
  <si>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</si>
  <si>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</si>
  <si>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</si>
  <si>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Land Value</t>
  </si>
  <si>
    <t>Land Table</t>
  </si>
  <si>
    <t>Property Class</t>
  </si>
  <si>
    <t>012-002-014-00</t>
  </si>
  <si>
    <t>2266 BOWERS RD</t>
  </si>
  <si>
    <t>WD</t>
  </si>
  <si>
    <t>03-ARM'S LENGTH</t>
  </si>
  <si>
    <t>520</t>
  </si>
  <si>
    <t>DEFAULT</t>
  </si>
  <si>
    <t>SUBURBAN RESIDENTIAL</t>
  </si>
  <si>
    <t>012-002-015-40</t>
  </si>
  <si>
    <t>2164 BOWERS RD</t>
  </si>
  <si>
    <t>012-002-020-01</t>
  </si>
  <si>
    <t>946 MELLISH DR</t>
  </si>
  <si>
    <t>012-002-021-10</t>
  </si>
  <si>
    <t>888 MELLISH DR</t>
  </si>
  <si>
    <t>012-002-026-10</t>
  </si>
  <si>
    <t>735 MELLISH DR</t>
  </si>
  <si>
    <t>012-002-037-00</t>
  </si>
  <si>
    <t>686 MELLISH DR</t>
  </si>
  <si>
    <t>012-002-051-00</t>
  </si>
  <si>
    <t>629 N WILDER RD</t>
  </si>
  <si>
    <t>PTA</t>
  </si>
  <si>
    <t>012-002-054-10</t>
  </si>
  <si>
    <t>175 HILL PL</t>
  </si>
  <si>
    <t>012-002-056-00</t>
  </si>
  <si>
    <t>190 HILL PL</t>
  </si>
  <si>
    <t>012-002-058-00</t>
  </si>
  <si>
    <t>120 SHADYSIDE LANE</t>
  </si>
  <si>
    <t>012-002-062-00</t>
  </si>
  <si>
    <t>150 HILL PL</t>
  </si>
  <si>
    <t>012-002-066-00</t>
  </si>
  <si>
    <t>63 HILL PL</t>
  </si>
  <si>
    <t>012-002-082-00</t>
  </si>
  <si>
    <t>2289 IMLAY CITY RD</t>
  </si>
  <si>
    <t>012-002-090-00</t>
  </si>
  <si>
    <t>557 N WILDER RD</t>
  </si>
  <si>
    <t>012-002-093-00</t>
  </si>
  <si>
    <t>527 N WILDER RD</t>
  </si>
  <si>
    <t>012-003-020-00</t>
  </si>
  <si>
    <t>338 MYERS RD</t>
  </si>
  <si>
    <t>012-003-021-00</t>
  </si>
  <si>
    <t>332 MYERS RD</t>
  </si>
  <si>
    <t>012-003-028-00</t>
  </si>
  <si>
    <t>1545 DEEPWOOD DR</t>
  </si>
  <si>
    <t>012-003-031-00</t>
  </si>
  <si>
    <t>164 MYERS RD</t>
  </si>
  <si>
    <t>012-004-007-00</t>
  </si>
  <si>
    <t>1494 BOWERS RD</t>
  </si>
  <si>
    <t>012-004-007-30</t>
  </si>
  <si>
    <t>891 MYERS RD</t>
  </si>
  <si>
    <t>012-004-009-00</t>
  </si>
  <si>
    <t>1290 BOWERS RD</t>
  </si>
  <si>
    <t>012-004-012-00</t>
  </si>
  <si>
    <t>321 MYERS RD</t>
  </si>
  <si>
    <t>012-004-031-00</t>
  </si>
  <si>
    <t>253 MYERS RD</t>
  </si>
  <si>
    <t>012-004-053-00</t>
  </si>
  <si>
    <t>521 PEPPERMILL RD</t>
  </si>
  <si>
    <t>012-004-055-00</t>
  </si>
  <si>
    <t>623 PEPPERMILL RD</t>
  </si>
  <si>
    <t>012-004-056-00</t>
  </si>
  <si>
    <t>685 PEPPERMILL RD</t>
  </si>
  <si>
    <t>012-010-029-00</t>
  </si>
  <si>
    <t>1824 PEPPERMILL RD</t>
  </si>
  <si>
    <t>012-010-037-00</t>
  </si>
  <si>
    <t>1845 PEPPERMILL RD</t>
  </si>
  <si>
    <t>012-014-031-00</t>
  </si>
  <si>
    <t>1200 SUGARBUSH DR</t>
  </si>
  <si>
    <t>LC</t>
  </si>
  <si>
    <t>012-018-008-00</t>
  </si>
  <si>
    <t>1299 TURRILL RD</t>
  </si>
  <si>
    <t>012-020-022-00</t>
  </si>
  <si>
    <t>1817 S LAPEER RD</t>
  </si>
  <si>
    <t>012-160-005-00</t>
  </si>
  <si>
    <t>1242 BALDWIN RD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</si>
  <si>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</si>
  <si>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</si>
  <si>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</si>
  <si>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</si>
  <si>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</si>
  <si>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</si>
  <si>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</si>
  <si>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</si>
  <si>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Bldg Depr</t>
  </si>
  <si>
    <t xml:space="preserve">ECF NEIGHBORHOOD 520 R1B  </t>
  </si>
  <si>
    <t>NOT USED - OUTLIERS 0.50 TO 1.50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</si>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</sst>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6" fontId="1" fillId="0" borderId="0" xfId="0" applyNumberFormat="1" applyFont="1"/>
    <xf numFmtId="6" fontId="4" fillId="0" borderId="0" xfId="0" applyNumberFormat="1" applyFont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  <xf numFmtId="6" fontId="3" fillId="0" borderId="0" xfId="0" applyNumberFormat="1" applyFont="1" applyFill="1"/>
    <xf numFmtId="166" fontId="3" fillId="0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781F-CA7B-4A2E-A296-2E020A3D6E86}">
  <sheetPr>
    <pageSetUpPr fitToPage="1"/>
  </sheetPr>
  <dimension ref="A1:BH46"/>
  <sheetViews>
    <sheetView tabSelected="1" topLeftCell="A19" workbookViewId="0">
      <selection activeCell="M29" sqref="M29:N29"/>
    </sheetView>
  </sheetViews>
  <sheetFormatPr defaultRowHeight="15" x14ac:dyDescent="0.25"/>
  <cols>
    <col min="1" max="1" width="15" customWidth="1"/>
    <col min="2" max="2" width="19.85546875" customWidth="1"/>
    <col min="3" max="3" width="9.7109375" style="17" customWidth="1"/>
    <col min="4" max="4" width="11.140625" style="7" customWidth="1"/>
    <col min="5" max="5" width="8.7109375" customWidth="1"/>
    <col min="6" max="6" width="17.5703125" customWidth="1"/>
    <col min="7" max="7" width="12.140625" style="7" customWidth="1"/>
    <col min="8" max="8" width="14.42578125" style="7" customWidth="1"/>
    <col min="9" max="9" width="10.140625" style="12" customWidth="1"/>
    <col min="10" max="10" width="11.5703125" style="7" customWidth="1"/>
    <col min="11" max="11" width="10.85546875" style="7" customWidth="1"/>
    <col min="12" max="12" width="11.85546875" style="7" customWidth="1"/>
    <col min="13" max="13" width="11.140625" style="7" customWidth="1"/>
    <col min="14" max="14" width="8.28515625" style="22" customWidth="1"/>
    <col min="15" max="15" width="10.140625" style="26" customWidth="1"/>
    <col min="16" max="16" width="13.7109375" style="31" customWidth="1"/>
    <col min="17" max="17" width="10" style="39" customWidth="1"/>
    <col min="18" max="18" width="17.5703125" style="41" customWidth="1"/>
    <col min="19" max="19" width="9.28515625" customWidth="1"/>
    <col min="20" max="20" width="12.140625" style="7" customWidth="1"/>
    <col min="21" max="23" width="10.140625" customWidth="1"/>
  </cols>
  <sheetData>
    <row r="1" spans="1:60" ht="18.75" x14ac:dyDescent="0.3">
      <c r="A1" s="47" t="s">
        <v>104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3" spans="1:60" x14ac:dyDescent="0.25">
      <c r="A3" s="1" t="s">
        <v>0</v>
      </c>
      <c r="B3" s="1" t="s">
        <v>1</v>
      </c>
      <c r="C3" s="16" t="s">
        <v>2</v>
      </c>
      <c r="D3" s="6" t="s">
        <v>3</v>
      </c>
      <c r="E3" s="1" t="s">
        <v>4</v>
      </c>
      <c r="F3" s="1" t="s">
        <v>5</v>
      </c>
      <c r="G3" s="6" t="s">
        <v>6</v>
      </c>
      <c r="H3" s="6" t="s">
        <v>7</v>
      </c>
      <c r="I3" s="11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21" t="s">
        <v>13</v>
      </c>
      <c r="O3" s="25" t="s">
        <v>14</v>
      </c>
      <c r="P3" s="30" t="s">
        <v>15</v>
      </c>
      <c r="Q3" s="35" t="s">
        <v>16</v>
      </c>
      <c r="R3" s="40" t="s">
        <v>17</v>
      </c>
      <c r="S3" s="1" t="s">
        <v>18</v>
      </c>
      <c r="T3" s="6" t="s">
        <v>19</v>
      </c>
      <c r="U3" s="1" t="s">
        <v>20</v>
      </c>
      <c r="V3" s="1" t="s">
        <v>21</v>
      </c>
      <c r="W3" s="1" t="s">
        <v>103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x14ac:dyDescent="0.25">
      <c r="A4" t="s">
        <v>22</v>
      </c>
      <c r="B4" t="s">
        <v>23</v>
      </c>
      <c r="C4" s="17">
        <v>44362</v>
      </c>
      <c r="D4" s="7">
        <v>175000</v>
      </c>
      <c r="E4" t="s">
        <v>24</v>
      </c>
      <c r="F4" t="s">
        <v>25</v>
      </c>
      <c r="G4" s="7">
        <v>175000</v>
      </c>
      <c r="H4" s="7">
        <v>69000</v>
      </c>
      <c r="I4" s="12">
        <f t="shared" ref="I4:I27" si="0">H4/G4*100</f>
        <v>39.428571428571431</v>
      </c>
      <c r="J4" s="7">
        <v>138089</v>
      </c>
      <c r="K4" s="7">
        <v>34308</v>
      </c>
      <c r="L4" s="7">
        <f t="shared" ref="L4:L27" si="1">G4-K4</f>
        <v>140692</v>
      </c>
      <c r="M4" s="7">
        <v>102465.8046875</v>
      </c>
      <c r="N4" s="22">
        <f t="shared" ref="N4:N27" si="2">L4/M4</f>
        <v>1.3730629494306141</v>
      </c>
      <c r="O4" s="26">
        <v>1440</v>
      </c>
      <c r="P4" s="31">
        <f t="shared" ref="P4:P27" si="3">L4/O4</f>
        <v>97.702777777777783</v>
      </c>
      <c r="Q4" s="36" t="s">
        <v>26</v>
      </c>
      <c r="R4" s="41">
        <f>ABS(N30-N4)*100</f>
        <v>17.248797667997231</v>
      </c>
      <c r="S4" t="s">
        <v>27</v>
      </c>
      <c r="T4" s="7">
        <v>34308</v>
      </c>
      <c r="U4" t="s">
        <v>28</v>
      </c>
      <c r="V4">
        <v>401</v>
      </c>
      <c r="W4">
        <v>61</v>
      </c>
      <c r="AH4" s="2"/>
      <c r="AY4" s="2"/>
      <c r="BA4" s="2"/>
    </row>
    <row r="5" spans="1:60" x14ac:dyDescent="0.25">
      <c r="A5" t="s">
        <v>29</v>
      </c>
      <c r="B5" t="s">
        <v>30</v>
      </c>
      <c r="C5" s="17">
        <v>44404</v>
      </c>
      <c r="D5" s="7">
        <v>170000</v>
      </c>
      <c r="E5" t="s">
        <v>24</v>
      </c>
      <c r="F5" t="s">
        <v>25</v>
      </c>
      <c r="G5" s="7">
        <v>170000</v>
      </c>
      <c r="H5" s="7">
        <v>73900</v>
      </c>
      <c r="I5" s="12">
        <f t="shared" si="0"/>
        <v>43.470588235294116</v>
      </c>
      <c r="J5" s="7">
        <v>147785</v>
      </c>
      <c r="K5" s="7">
        <v>34178</v>
      </c>
      <c r="L5" s="7">
        <f t="shared" si="1"/>
        <v>135822</v>
      </c>
      <c r="M5" s="7">
        <v>112167.28125</v>
      </c>
      <c r="N5" s="22">
        <f t="shared" si="2"/>
        <v>1.2108878675349011</v>
      </c>
      <c r="O5" s="26">
        <v>1350</v>
      </c>
      <c r="P5" s="31">
        <f t="shared" si="3"/>
        <v>100.60888888888888</v>
      </c>
      <c r="Q5" s="36" t="s">
        <v>26</v>
      </c>
      <c r="R5" s="41">
        <f>ABS(N30-N5)*100</f>
        <v>1.031289478425923</v>
      </c>
      <c r="S5" t="s">
        <v>27</v>
      </c>
      <c r="T5" s="7">
        <v>22125</v>
      </c>
      <c r="U5" t="s">
        <v>28</v>
      </c>
      <c r="V5">
        <v>401</v>
      </c>
      <c r="W5">
        <v>72</v>
      </c>
    </row>
    <row r="6" spans="1:60" x14ac:dyDescent="0.25">
      <c r="A6" t="s">
        <v>31</v>
      </c>
      <c r="B6" t="s">
        <v>32</v>
      </c>
      <c r="C6" s="17">
        <v>44127</v>
      </c>
      <c r="D6" s="7">
        <v>234000</v>
      </c>
      <c r="E6" t="s">
        <v>24</v>
      </c>
      <c r="F6" t="s">
        <v>25</v>
      </c>
      <c r="G6" s="7">
        <v>234000</v>
      </c>
      <c r="H6" s="7">
        <v>89600</v>
      </c>
      <c r="I6" s="12">
        <f t="shared" si="0"/>
        <v>38.290598290598297</v>
      </c>
      <c r="J6" s="7">
        <v>179197</v>
      </c>
      <c r="K6" s="7">
        <v>41517</v>
      </c>
      <c r="L6" s="7">
        <f t="shared" si="1"/>
        <v>192483</v>
      </c>
      <c r="M6" s="7">
        <v>135935.203125</v>
      </c>
      <c r="N6" s="22">
        <f t="shared" si="2"/>
        <v>1.4159908219138875</v>
      </c>
      <c r="O6" s="26">
        <v>1712</v>
      </c>
      <c r="P6" s="31">
        <f t="shared" si="3"/>
        <v>112.43165887850468</v>
      </c>
      <c r="Q6" s="36" t="s">
        <v>26</v>
      </c>
      <c r="R6" s="41">
        <f>ABS(N30-N6)*100</f>
        <v>21.541584916324563</v>
      </c>
      <c r="S6" t="s">
        <v>27</v>
      </c>
      <c r="T6" s="7">
        <v>41517</v>
      </c>
      <c r="U6" t="s">
        <v>28</v>
      </c>
      <c r="V6">
        <v>401</v>
      </c>
      <c r="W6">
        <v>61</v>
      </c>
    </row>
    <row r="7" spans="1:60" x14ac:dyDescent="0.25">
      <c r="A7" t="s">
        <v>33</v>
      </c>
      <c r="B7" t="s">
        <v>34</v>
      </c>
      <c r="C7" s="17">
        <v>44138</v>
      </c>
      <c r="D7" s="7">
        <v>224000</v>
      </c>
      <c r="E7" t="s">
        <v>24</v>
      </c>
      <c r="F7" t="s">
        <v>25</v>
      </c>
      <c r="G7" s="7">
        <v>224000</v>
      </c>
      <c r="H7" s="7">
        <v>85300</v>
      </c>
      <c r="I7" s="12">
        <f t="shared" si="0"/>
        <v>38.080357142857139</v>
      </c>
      <c r="J7" s="7">
        <v>170643</v>
      </c>
      <c r="K7" s="7">
        <v>23455</v>
      </c>
      <c r="L7" s="7">
        <f t="shared" si="1"/>
        <v>200545</v>
      </c>
      <c r="M7" s="7">
        <v>145322.71875</v>
      </c>
      <c r="N7" s="22">
        <f t="shared" si="2"/>
        <v>1.3799975786648981</v>
      </c>
      <c r="O7" s="26">
        <v>1078</v>
      </c>
      <c r="P7" s="31">
        <f t="shared" si="3"/>
        <v>186.03432282003712</v>
      </c>
      <c r="Q7" s="36" t="s">
        <v>26</v>
      </c>
      <c r="R7" s="41">
        <f>ABS(N30-N7)*100</f>
        <v>17.942260591425629</v>
      </c>
      <c r="S7" t="s">
        <v>27</v>
      </c>
      <c r="T7" s="7">
        <v>23455</v>
      </c>
      <c r="U7" t="s">
        <v>28</v>
      </c>
      <c r="V7">
        <v>401</v>
      </c>
      <c r="W7">
        <v>69</v>
      </c>
    </row>
    <row r="8" spans="1:60" x14ac:dyDescent="0.25">
      <c r="A8" t="s">
        <v>35</v>
      </c>
      <c r="B8" t="s">
        <v>36</v>
      </c>
      <c r="C8" s="17">
        <v>44512</v>
      </c>
      <c r="D8" s="7">
        <v>305000</v>
      </c>
      <c r="E8" t="s">
        <v>24</v>
      </c>
      <c r="F8" t="s">
        <v>25</v>
      </c>
      <c r="G8" s="7">
        <v>305000</v>
      </c>
      <c r="H8" s="7">
        <v>121400</v>
      </c>
      <c r="I8" s="12">
        <f t="shared" si="0"/>
        <v>39.803278688524593</v>
      </c>
      <c r="J8" s="7">
        <v>242872</v>
      </c>
      <c r="K8" s="7">
        <v>24500</v>
      </c>
      <c r="L8" s="7">
        <f t="shared" si="1"/>
        <v>280500</v>
      </c>
      <c r="M8" s="7">
        <v>215604.609375</v>
      </c>
      <c r="N8" s="22">
        <f t="shared" si="2"/>
        <v>1.3009925938648546</v>
      </c>
      <c r="O8" s="26">
        <v>1724</v>
      </c>
      <c r="P8" s="31">
        <f t="shared" si="3"/>
        <v>162.70301624129931</v>
      </c>
      <c r="Q8" s="36" t="s">
        <v>26</v>
      </c>
      <c r="R8" s="41">
        <f>ABS(N30-N8)*100</f>
        <v>10.041762111421271</v>
      </c>
      <c r="S8" t="s">
        <v>27</v>
      </c>
      <c r="T8" s="7">
        <v>24500</v>
      </c>
      <c r="U8" t="s">
        <v>28</v>
      </c>
      <c r="V8">
        <v>401</v>
      </c>
      <c r="W8">
        <v>74</v>
      </c>
    </row>
    <row r="9" spans="1:60" x14ac:dyDescent="0.25">
      <c r="A9" t="s">
        <v>37</v>
      </c>
      <c r="B9" t="s">
        <v>38</v>
      </c>
      <c r="C9" s="17">
        <v>44362</v>
      </c>
      <c r="D9" s="7">
        <v>435000</v>
      </c>
      <c r="E9" t="s">
        <v>24</v>
      </c>
      <c r="F9" t="s">
        <v>25</v>
      </c>
      <c r="G9" s="7">
        <v>435000</v>
      </c>
      <c r="H9" s="7">
        <v>243900</v>
      </c>
      <c r="I9" s="12">
        <f t="shared" si="0"/>
        <v>56.068965517241374</v>
      </c>
      <c r="J9" s="7">
        <v>487792</v>
      </c>
      <c r="K9" s="7">
        <v>86320</v>
      </c>
      <c r="L9" s="7">
        <f t="shared" si="1"/>
        <v>348680</v>
      </c>
      <c r="M9" s="7">
        <v>396384.21875</v>
      </c>
      <c r="N9" s="22">
        <f t="shared" si="2"/>
        <v>0.87965156912544218</v>
      </c>
      <c r="O9" s="26">
        <v>3102</v>
      </c>
      <c r="P9" s="31">
        <f t="shared" si="3"/>
        <v>112.40490006447453</v>
      </c>
      <c r="Q9" s="36" t="s">
        <v>26</v>
      </c>
      <c r="R9" s="41">
        <f>ABS(N30-N9)*100</f>
        <v>32.09234036251997</v>
      </c>
      <c r="S9" t="s">
        <v>27</v>
      </c>
      <c r="T9" s="7">
        <v>86320</v>
      </c>
      <c r="U9" t="s">
        <v>28</v>
      </c>
      <c r="V9">
        <v>401</v>
      </c>
      <c r="W9">
        <v>70</v>
      </c>
    </row>
    <row r="10" spans="1:60" x14ac:dyDescent="0.25">
      <c r="A10" t="s">
        <v>39</v>
      </c>
      <c r="B10" t="s">
        <v>40</v>
      </c>
      <c r="C10" s="17">
        <v>44019</v>
      </c>
      <c r="D10" s="7">
        <v>160000</v>
      </c>
      <c r="E10" t="s">
        <v>41</v>
      </c>
      <c r="F10" t="s">
        <v>25</v>
      </c>
      <c r="G10" s="7">
        <v>160000</v>
      </c>
      <c r="H10" s="7">
        <v>63600</v>
      </c>
      <c r="I10" s="12">
        <f t="shared" si="0"/>
        <v>39.75</v>
      </c>
      <c r="J10" s="7">
        <v>140975</v>
      </c>
      <c r="K10" s="7">
        <v>32247</v>
      </c>
      <c r="L10" s="7">
        <f t="shared" si="1"/>
        <v>127753</v>
      </c>
      <c r="M10" s="7">
        <v>107350.109375</v>
      </c>
      <c r="N10" s="22">
        <f t="shared" si="2"/>
        <v>1.1900593370960411</v>
      </c>
      <c r="O10" s="26">
        <v>1344</v>
      </c>
      <c r="P10" s="31">
        <f t="shared" si="3"/>
        <v>95.054315476190482</v>
      </c>
      <c r="Q10" s="36" t="s">
        <v>26</v>
      </c>
      <c r="R10" s="41">
        <f>ABS(N30-N10)*100</f>
        <v>1.0515635654600786</v>
      </c>
      <c r="S10" t="s">
        <v>27</v>
      </c>
      <c r="T10" s="7">
        <v>23760</v>
      </c>
      <c r="U10" t="s">
        <v>28</v>
      </c>
      <c r="V10">
        <v>401</v>
      </c>
      <c r="W10">
        <v>61</v>
      </c>
    </row>
    <row r="11" spans="1:60" x14ac:dyDescent="0.25">
      <c r="A11" t="s">
        <v>42</v>
      </c>
      <c r="B11" t="s">
        <v>43</v>
      </c>
      <c r="C11" s="17">
        <v>44543</v>
      </c>
      <c r="D11" s="7">
        <v>192500</v>
      </c>
      <c r="E11" t="s">
        <v>24</v>
      </c>
      <c r="F11" t="s">
        <v>25</v>
      </c>
      <c r="G11" s="7">
        <v>192500</v>
      </c>
      <c r="H11" s="7">
        <v>104500</v>
      </c>
      <c r="I11" s="12">
        <f t="shared" si="0"/>
        <v>54.285714285714285</v>
      </c>
      <c r="J11" s="7">
        <v>208905</v>
      </c>
      <c r="K11" s="7">
        <v>34000</v>
      </c>
      <c r="L11" s="7">
        <f t="shared" si="1"/>
        <v>158500</v>
      </c>
      <c r="M11" s="7">
        <v>172688.46875</v>
      </c>
      <c r="N11" s="22">
        <f t="shared" si="2"/>
        <v>0.91783777543050338</v>
      </c>
      <c r="O11" s="26">
        <v>1782</v>
      </c>
      <c r="P11" s="31">
        <f t="shared" si="3"/>
        <v>88.945005611672272</v>
      </c>
      <c r="Q11" s="36" t="s">
        <v>26</v>
      </c>
      <c r="R11" s="41">
        <f>ABS(N30-N11)*100</f>
        <v>28.273719732013845</v>
      </c>
      <c r="S11" t="s">
        <v>27</v>
      </c>
      <c r="T11" s="7">
        <v>34000</v>
      </c>
      <c r="U11" t="s">
        <v>28</v>
      </c>
      <c r="V11">
        <v>401</v>
      </c>
      <c r="W11">
        <v>73</v>
      </c>
    </row>
    <row r="12" spans="1:60" x14ac:dyDescent="0.25">
      <c r="A12" t="s">
        <v>46</v>
      </c>
      <c r="B12" t="s">
        <v>47</v>
      </c>
      <c r="C12" s="17">
        <v>44550</v>
      </c>
      <c r="D12" s="7">
        <v>340000</v>
      </c>
      <c r="E12" t="s">
        <v>24</v>
      </c>
      <c r="F12" t="s">
        <v>25</v>
      </c>
      <c r="G12" s="7">
        <v>340000</v>
      </c>
      <c r="H12" s="7">
        <v>149400</v>
      </c>
      <c r="I12" s="12">
        <f t="shared" si="0"/>
        <v>43.941176470588232</v>
      </c>
      <c r="J12" s="7">
        <v>298859</v>
      </c>
      <c r="K12" s="7">
        <v>66969</v>
      </c>
      <c r="L12" s="7">
        <f t="shared" si="1"/>
        <v>273031</v>
      </c>
      <c r="M12" s="7">
        <v>228951.296875</v>
      </c>
      <c r="N12" s="22">
        <f t="shared" si="2"/>
        <v>1.1925287330827661</v>
      </c>
      <c r="O12" s="26">
        <v>3204</v>
      </c>
      <c r="P12" s="31">
        <f t="shared" si="3"/>
        <v>85.215667915106124</v>
      </c>
      <c r="Q12" s="36" t="s">
        <v>26</v>
      </c>
      <c r="R12" s="41">
        <f>ABS(N30-N12)*100</f>
        <v>0.80462396678757653</v>
      </c>
      <c r="S12" t="s">
        <v>27</v>
      </c>
      <c r="T12" s="7">
        <v>47376</v>
      </c>
      <c r="U12" t="s">
        <v>28</v>
      </c>
      <c r="V12">
        <v>401</v>
      </c>
      <c r="W12">
        <v>67</v>
      </c>
    </row>
    <row r="13" spans="1:60" x14ac:dyDescent="0.25">
      <c r="A13" t="s">
        <v>54</v>
      </c>
      <c r="B13" t="s">
        <v>55</v>
      </c>
      <c r="C13" s="17">
        <v>44344</v>
      </c>
      <c r="D13" s="7">
        <v>138000</v>
      </c>
      <c r="E13" t="s">
        <v>24</v>
      </c>
      <c r="F13" t="s">
        <v>25</v>
      </c>
      <c r="G13" s="7">
        <v>138000</v>
      </c>
      <c r="H13" s="7">
        <v>48800</v>
      </c>
      <c r="I13" s="12">
        <f t="shared" si="0"/>
        <v>35.362318840579711</v>
      </c>
      <c r="J13" s="7">
        <v>97686</v>
      </c>
      <c r="K13" s="7">
        <v>11250</v>
      </c>
      <c r="L13" s="7">
        <f t="shared" si="1"/>
        <v>126750</v>
      </c>
      <c r="M13" s="7">
        <v>85340.609375</v>
      </c>
      <c r="N13" s="22">
        <f t="shared" si="2"/>
        <v>1.4852249231434551</v>
      </c>
      <c r="O13" s="26">
        <v>1120</v>
      </c>
      <c r="P13" s="31">
        <f t="shared" si="3"/>
        <v>113.16964285714286</v>
      </c>
      <c r="Q13" s="36" t="s">
        <v>26</v>
      </c>
      <c r="R13" s="41">
        <f>ABS(N30-N13)*100</f>
        <v>28.464995039281327</v>
      </c>
      <c r="S13" t="s">
        <v>27</v>
      </c>
      <c r="T13" s="7">
        <v>11250</v>
      </c>
      <c r="U13" t="s">
        <v>28</v>
      </c>
      <c r="V13">
        <v>401</v>
      </c>
      <c r="W13">
        <v>57</v>
      </c>
    </row>
    <row r="14" spans="1:60" x14ac:dyDescent="0.25">
      <c r="A14" t="s">
        <v>56</v>
      </c>
      <c r="B14" t="s">
        <v>57</v>
      </c>
      <c r="C14" s="17">
        <v>44082</v>
      </c>
      <c r="D14" s="7">
        <v>116500</v>
      </c>
      <c r="E14" t="s">
        <v>24</v>
      </c>
      <c r="F14" t="s">
        <v>25</v>
      </c>
      <c r="G14" s="7">
        <v>116500</v>
      </c>
      <c r="H14" s="7">
        <v>52600</v>
      </c>
      <c r="I14" s="12">
        <f t="shared" si="0"/>
        <v>45.150214592274679</v>
      </c>
      <c r="J14" s="7">
        <v>105116</v>
      </c>
      <c r="K14" s="7">
        <v>9244</v>
      </c>
      <c r="L14" s="7">
        <f t="shared" si="1"/>
        <v>107256</v>
      </c>
      <c r="M14" s="7">
        <v>94657.03125</v>
      </c>
      <c r="N14" s="22">
        <f t="shared" si="2"/>
        <v>1.1331012454502687</v>
      </c>
      <c r="O14" s="26">
        <v>1576</v>
      </c>
      <c r="P14" s="31">
        <f t="shared" si="3"/>
        <v>68.055837563451774</v>
      </c>
      <c r="Q14" s="36" t="s">
        <v>26</v>
      </c>
      <c r="R14" s="41">
        <f>ABS(N30-N14)*100</f>
        <v>6.7473727300373154</v>
      </c>
      <c r="S14" t="s">
        <v>27</v>
      </c>
      <c r="T14" s="7">
        <v>7500</v>
      </c>
      <c r="U14" t="s">
        <v>28</v>
      </c>
      <c r="V14">
        <v>401</v>
      </c>
      <c r="W14">
        <v>52</v>
      </c>
    </row>
    <row r="15" spans="1:60" x14ac:dyDescent="0.25">
      <c r="A15" t="s">
        <v>60</v>
      </c>
      <c r="B15" t="s">
        <v>61</v>
      </c>
      <c r="C15" s="17">
        <v>44245</v>
      </c>
      <c r="D15" s="7">
        <v>145000</v>
      </c>
      <c r="E15" t="s">
        <v>24</v>
      </c>
      <c r="F15" t="s">
        <v>25</v>
      </c>
      <c r="G15" s="7">
        <v>145000</v>
      </c>
      <c r="H15" s="7">
        <v>66500</v>
      </c>
      <c r="I15" s="12">
        <f t="shared" si="0"/>
        <v>45.862068965517238</v>
      </c>
      <c r="J15" s="7">
        <v>133021</v>
      </c>
      <c r="K15" s="7">
        <v>8787</v>
      </c>
      <c r="L15" s="7">
        <f t="shared" si="1"/>
        <v>136213</v>
      </c>
      <c r="M15" s="7">
        <v>122659.609375</v>
      </c>
      <c r="N15" s="22">
        <f t="shared" si="2"/>
        <v>1.1104959545693971</v>
      </c>
      <c r="O15" s="26">
        <v>1347</v>
      </c>
      <c r="P15" s="31">
        <f t="shared" si="3"/>
        <v>101.12323682256867</v>
      </c>
      <c r="Q15" s="36" t="s">
        <v>26</v>
      </c>
      <c r="R15" s="41">
        <f>ABS(N30-N15)*100</f>
        <v>9.0079018181244752</v>
      </c>
      <c r="S15" t="s">
        <v>27</v>
      </c>
      <c r="T15" s="7">
        <v>6900</v>
      </c>
      <c r="U15" t="s">
        <v>28</v>
      </c>
      <c r="V15">
        <v>401</v>
      </c>
      <c r="W15">
        <v>52</v>
      </c>
    </row>
    <row r="16" spans="1:60" x14ac:dyDescent="0.25">
      <c r="A16" t="s">
        <v>62</v>
      </c>
      <c r="B16" t="s">
        <v>63</v>
      </c>
      <c r="C16" s="17">
        <v>44460</v>
      </c>
      <c r="D16" s="7">
        <v>185000</v>
      </c>
      <c r="E16" t="s">
        <v>24</v>
      </c>
      <c r="F16" t="s">
        <v>25</v>
      </c>
      <c r="G16" s="7">
        <v>185000</v>
      </c>
      <c r="H16" s="7">
        <v>78300</v>
      </c>
      <c r="I16" s="12">
        <f t="shared" si="0"/>
        <v>42.324324324324323</v>
      </c>
      <c r="J16" s="7">
        <v>156591</v>
      </c>
      <c r="K16" s="7">
        <v>8250</v>
      </c>
      <c r="L16" s="7">
        <f t="shared" si="1"/>
        <v>176750</v>
      </c>
      <c r="M16" s="7">
        <v>146461.109375</v>
      </c>
      <c r="N16" s="22">
        <f t="shared" si="2"/>
        <v>1.2068050061497768</v>
      </c>
      <c r="O16" s="26">
        <v>1626</v>
      </c>
      <c r="P16" s="31">
        <f t="shared" si="3"/>
        <v>108.70233702337023</v>
      </c>
      <c r="Q16" s="36" t="s">
        <v>26</v>
      </c>
      <c r="R16" s="41">
        <f>ABS(N30-N16)*100</f>
        <v>0.6230033399134971</v>
      </c>
      <c r="S16" t="s">
        <v>27</v>
      </c>
      <c r="T16" s="7">
        <v>8250</v>
      </c>
      <c r="U16" t="s">
        <v>28</v>
      </c>
      <c r="V16">
        <v>401</v>
      </c>
      <c r="W16">
        <v>66</v>
      </c>
    </row>
    <row r="17" spans="1:23" x14ac:dyDescent="0.25">
      <c r="A17" t="s">
        <v>64</v>
      </c>
      <c r="B17" t="s">
        <v>65</v>
      </c>
      <c r="C17" s="17">
        <v>44258</v>
      </c>
      <c r="D17" s="7">
        <v>140000</v>
      </c>
      <c r="E17" t="s">
        <v>24</v>
      </c>
      <c r="F17" t="s">
        <v>25</v>
      </c>
      <c r="G17" s="7">
        <v>140000</v>
      </c>
      <c r="H17" s="7">
        <v>52800</v>
      </c>
      <c r="I17" s="12">
        <f t="shared" si="0"/>
        <v>37.714285714285715</v>
      </c>
      <c r="J17" s="7">
        <v>105689</v>
      </c>
      <c r="K17" s="7">
        <v>16124</v>
      </c>
      <c r="L17" s="7">
        <f t="shared" si="1"/>
        <v>123876</v>
      </c>
      <c r="M17" s="7">
        <v>88429.9609375</v>
      </c>
      <c r="N17" s="22">
        <f t="shared" si="2"/>
        <v>1.4008374388806113</v>
      </c>
      <c r="O17" s="26">
        <v>1347</v>
      </c>
      <c r="P17" s="31">
        <f t="shared" si="3"/>
        <v>91.964365256124722</v>
      </c>
      <c r="Q17" s="36" t="s">
        <v>26</v>
      </c>
      <c r="R17" s="41">
        <f>ABS(N30-N17)*100</f>
        <v>20.026246612996946</v>
      </c>
      <c r="S17" t="s">
        <v>27</v>
      </c>
      <c r="T17" s="7">
        <v>15000</v>
      </c>
      <c r="U17" t="s">
        <v>28</v>
      </c>
      <c r="V17">
        <v>401</v>
      </c>
      <c r="W17">
        <v>45</v>
      </c>
    </row>
    <row r="18" spans="1:23" x14ac:dyDescent="0.25">
      <c r="A18" t="s">
        <v>66</v>
      </c>
      <c r="B18" t="s">
        <v>67</v>
      </c>
      <c r="C18" s="17">
        <v>44323</v>
      </c>
      <c r="D18" s="7">
        <v>350000</v>
      </c>
      <c r="E18" t="s">
        <v>24</v>
      </c>
      <c r="F18" t="s">
        <v>25</v>
      </c>
      <c r="G18" s="7">
        <v>350000</v>
      </c>
      <c r="H18" s="7">
        <v>186800</v>
      </c>
      <c r="I18" s="12">
        <f t="shared" si="0"/>
        <v>53.371428571428567</v>
      </c>
      <c r="J18" s="7">
        <v>373678</v>
      </c>
      <c r="K18" s="7">
        <v>19750</v>
      </c>
      <c r="L18" s="7">
        <f t="shared" si="1"/>
        <v>330250</v>
      </c>
      <c r="M18" s="7">
        <v>349442.75</v>
      </c>
      <c r="N18" s="22">
        <f t="shared" si="2"/>
        <v>0.94507612477294212</v>
      </c>
      <c r="O18" s="26">
        <v>2137</v>
      </c>
      <c r="P18" s="31">
        <f t="shared" si="3"/>
        <v>154.53907346747778</v>
      </c>
      <c r="Q18" s="36" t="s">
        <v>26</v>
      </c>
      <c r="R18" s="41">
        <f>ABS(N30-N18)*100</f>
        <v>25.549884797769973</v>
      </c>
      <c r="S18" t="s">
        <v>27</v>
      </c>
      <c r="T18" s="7">
        <v>19750</v>
      </c>
      <c r="U18" t="s">
        <v>28</v>
      </c>
      <c r="V18">
        <v>401</v>
      </c>
      <c r="W18">
        <v>84</v>
      </c>
    </row>
    <row r="19" spans="1:23" ht="14.25" customHeight="1" x14ac:dyDescent="0.25">
      <c r="A19" t="s">
        <v>68</v>
      </c>
      <c r="B19" t="s">
        <v>69</v>
      </c>
      <c r="C19" s="17">
        <v>44092</v>
      </c>
      <c r="D19" s="7">
        <v>260000</v>
      </c>
      <c r="E19" t="s">
        <v>24</v>
      </c>
      <c r="F19" t="s">
        <v>25</v>
      </c>
      <c r="G19" s="7">
        <v>260000</v>
      </c>
      <c r="H19" s="7">
        <v>132200</v>
      </c>
      <c r="I19" s="12">
        <f t="shared" si="0"/>
        <v>50.84615384615384</v>
      </c>
      <c r="J19" s="7">
        <v>264428</v>
      </c>
      <c r="K19" s="7">
        <v>25450</v>
      </c>
      <c r="L19" s="7">
        <f t="shared" si="1"/>
        <v>234550</v>
      </c>
      <c r="M19" s="7">
        <v>235949.484375</v>
      </c>
      <c r="N19" s="22">
        <f t="shared" si="2"/>
        <v>0.99406871187403922</v>
      </c>
      <c r="O19" s="26">
        <v>2178</v>
      </c>
      <c r="P19" s="31">
        <f t="shared" si="3"/>
        <v>107.69054178145088</v>
      </c>
      <c r="Q19" s="36" t="s">
        <v>26</v>
      </c>
      <c r="R19" s="41">
        <f>ABS(N30-N19)*100</f>
        <v>20.650626087660264</v>
      </c>
      <c r="S19" t="s">
        <v>27</v>
      </c>
      <c r="T19" s="7">
        <v>25450</v>
      </c>
      <c r="U19" t="s">
        <v>28</v>
      </c>
      <c r="V19">
        <v>401</v>
      </c>
      <c r="W19">
        <v>71</v>
      </c>
    </row>
    <row r="20" spans="1:23" x14ac:dyDescent="0.25">
      <c r="A20" t="s">
        <v>72</v>
      </c>
      <c r="B20" t="s">
        <v>73</v>
      </c>
      <c r="C20" s="17">
        <v>44040</v>
      </c>
      <c r="D20" s="7">
        <v>228000</v>
      </c>
      <c r="E20" t="s">
        <v>24</v>
      </c>
      <c r="F20" t="s">
        <v>25</v>
      </c>
      <c r="G20" s="7">
        <v>228000</v>
      </c>
      <c r="H20" s="7">
        <v>99800</v>
      </c>
      <c r="I20" s="12">
        <f t="shared" si="0"/>
        <v>43.771929824561404</v>
      </c>
      <c r="J20" s="7">
        <v>199690</v>
      </c>
      <c r="K20" s="7">
        <v>15000</v>
      </c>
      <c r="L20" s="7">
        <f t="shared" si="1"/>
        <v>213000</v>
      </c>
      <c r="M20" s="7">
        <v>182349.453125</v>
      </c>
      <c r="N20" s="22">
        <f t="shared" si="2"/>
        <v>1.1680868593227376</v>
      </c>
      <c r="O20" s="26">
        <v>1492</v>
      </c>
      <c r="P20" s="31">
        <f t="shared" si="3"/>
        <v>142.76139410187668</v>
      </c>
      <c r="Q20" s="36" t="s">
        <v>26</v>
      </c>
      <c r="R20" s="41">
        <f>ABS(N30-N20)*100</f>
        <v>3.2488113427904253</v>
      </c>
      <c r="S20" t="s">
        <v>27</v>
      </c>
      <c r="T20" s="7">
        <v>15000</v>
      </c>
      <c r="U20" t="s">
        <v>28</v>
      </c>
      <c r="V20">
        <v>401</v>
      </c>
      <c r="W20">
        <v>69</v>
      </c>
    </row>
    <row r="21" spans="1:23" x14ac:dyDescent="0.25">
      <c r="A21" t="s">
        <v>74</v>
      </c>
      <c r="B21" t="s">
        <v>75</v>
      </c>
      <c r="C21" s="17">
        <v>43980</v>
      </c>
      <c r="D21" s="7">
        <v>139900</v>
      </c>
      <c r="E21" t="s">
        <v>24</v>
      </c>
      <c r="F21" t="s">
        <v>25</v>
      </c>
      <c r="G21" s="7">
        <v>139900</v>
      </c>
      <c r="H21" s="7">
        <v>66400</v>
      </c>
      <c r="I21" s="12">
        <f t="shared" si="0"/>
        <v>47.462473195139388</v>
      </c>
      <c r="J21" s="7">
        <v>132711</v>
      </c>
      <c r="K21" s="7">
        <v>16056</v>
      </c>
      <c r="L21" s="7">
        <f t="shared" si="1"/>
        <v>123844</v>
      </c>
      <c r="M21" s="7">
        <v>115176.65625</v>
      </c>
      <c r="N21" s="22">
        <f t="shared" si="2"/>
        <v>1.0752526078825109</v>
      </c>
      <c r="O21" s="26">
        <v>1220</v>
      </c>
      <c r="P21" s="31">
        <f t="shared" si="3"/>
        <v>101.51147540983607</v>
      </c>
      <c r="Q21" s="36" t="s">
        <v>26</v>
      </c>
      <c r="R21" s="41">
        <f>ABS(N30-N21)*100</f>
        <v>12.532236486813098</v>
      </c>
      <c r="S21" t="s">
        <v>27</v>
      </c>
      <c r="T21" s="7">
        <v>15000</v>
      </c>
      <c r="U21" t="s">
        <v>28</v>
      </c>
      <c r="V21">
        <v>401</v>
      </c>
      <c r="W21">
        <v>57</v>
      </c>
    </row>
    <row r="22" spans="1:23" x14ac:dyDescent="0.25">
      <c r="A22" t="s">
        <v>78</v>
      </c>
      <c r="B22" t="s">
        <v>79</v>
      </c>
      <c r="C22" s="17">
        <v>44050</v>
      </c>
      <c r="D22" s="7">
        <v>136500</v>
      </c>
      <c r="E22" t="s">
        <v>24</v>
      </c>
      <c r="F22" t="s">
        <v>25</v>
      </c>
      <c r="G22" s="7">
        <v>136500</v>
      </c>
      <c r="H22" s="7">
        <v>54100</v>
      </c>
      <c r="I22" s="12">
        <f t="shared" si="0"/>
        <v>39.633699633699635</v>
      </c>
      <c r="J22" s="7">
        <v>108196</v>
      </c>
      <c r="K22" s="7">
        <v>14976</v>
      </c>
      <c r="L22" s="7">
        <f t="shared" si="1"/>
        <v>121524</v>
      </c>
      <c r="M22" s="7">
        <v>92038.640625</v>
      </c>
      <c r="N22" s="22">
        <f t="shared" si="2"/>
        <v>1.3203584839451772</v>
      </c>
      <c r="O22" s="26">
        <v>1278</v>
      </c>
      <c r="P22" s="31">
        <f t="shared" si="3"/>
        <v>95.089201877934272</v>
      </c>
      <c r="Q22" s="36" t="s">
        <v>26</v>
      </c>
      <c r="R22" s="41">
        <f>ABS(N30-N22)*100</f>
        <v>11.978351119453535</v>
      </c>
      <c r="S22" t="s">
        <v>27</v>
      </c>
      <c r="T22" s="7">
        <v>14100</v>
      </c>
      <c r="U22" t="s">
        <v>28</v>
      </c>
      <c r="V22">
        <v>401</v>
      </c>
      <c r="W22">
        <v>61</v>
      </c>
    </row>
    <row r="23" spans="1:23" x14ac:dyDescent="0.25">
      <c r="A23" t="s">
        <v>80</v>
      </c>
      <c r="B23" t="s">
        <v>81</v>
      </c>
      <c r="C23" s="17">
        <v>44615</v>
      </c>
      <c r="D23" s="7">
        <v>115000</v>
      </c>
      <c r="E23" t="s">
        <v>24</v>
      </c>
      <c r="F23" t="s">
        <v>25</v>
      </c>
      <c r="G23" s="7">
        <v>115000</v>
      </c>
      <c r="H23" s="7">
        <v>50500</v>
      </c>
      <c r="I23" s="12">
        <f t="shared" si="0"/>
        <v>43.913043478260875</v>
      </c>
      <c r="J23" s="7">
        <v>101026</v>
      </c>
      <c r="K23" s="7">
        <v>15000</v>
      </c>
      <c r="L23" s="7">
        <f t="shared" si="1"/>
        <v>100000</v>
      </c>
      <c r="M23" s="7">
        <v>84935.8125</v>
      </c>
      <c r="N23" s="22">
        <f t="shared" si="2"/>
        <v>1.1773596679257057</v>
      </c>
      <c r="O23" s="26">
        <v>1778</v>
      </c>
      <c r="P23" s="31">
        <f t="shared" si="3"/>
        <v>56.242969628796402</v>
      </c>
      <c r="Q23" s="36" t="s">
        <v>26</v>
      </c>
      <c r="R23" s="41">
        <f>ABS(N30-N23)*100</f>
        <v>2.3215304824936167</v>
      </c>
      <c r="S23" t="s">
        <v>27</v>
      </c>
      <c r="T23" s="7">
        <v>15000</v>
      </c>
      <c r="U23" t="s">
        <v>28</v>
      </c>
      <c r="V23">
        <v>401</v>
      </c>
      <c r="W23">
        <v>45</v>
      </c>
    </row>
    <row r="24" spans="1:23" x14ac:dyDescent="0.25">
      <c r="A24" t="s">
        <v>84</v>
      </c>
      <c r="B24" t="s">
        <v>85</v>
      </c>
      <c r="C24" s="17">
        <v>44119</v>
      </c>
      <c r="D24" s="7">
        <v>255000</v>
      </c>
      <c r="E24" t="s">
        <v>41</v>
      </c>
      <c r="F24" t="s">
        <v>25</v>
      </c>
      <c r="G24" s="7">
        <v>255000</v>
      </c>
      <c r="H24" s="7">
        <v>125700</v>
      </c>
      <c r="I24" s="12">
        <f t="shared" si="0"/>
        <v>49.294117647058819</v>
      </c>
      <c r="J24" s="7">
        <v>251384</v>
      </c>
      <c r="K24" s="7">
        <v>44113</v>
      </c>
      <c r="L24" s="7">
        <f t="shared" si="1"/>
        <v>210887</v>
      </c>
      <c r="M24" s="7">
        <v>204644.296875</v>
      </c>
      <c r="N24" s="22">
        <f t="shared" si="2"/>
        <v>1.0305051409705941</v>
      </c>
      <c r="O24" s="26">
        <v>2703</v>
      </c>
      <c r="P24" s="31">
        <f t="shared" si="3"/>
        <v>78.019607843137251</v>
      </c>
      <c r="Q24" s="36" t="s">
        <v>26</v>
      </c>
      <c r="R24" s="41">
        <f>ABS(N30-N24)*100</f>
        <v>17.006983178004774</v>
      </c>
      <c r="S24" t="s">
        <v>27</v>
      </c>
      <c r="T24" s="7">
        <v>18705</v>
      </c>
      <c r="U24" t="s">
        <v>28</v>
      </c>
      <c r="V24">
        <v>401</v>
      </c>
      <c r="W24">
        <v>45</v>
      </c>
    </row>
    <row r="25" spans="1:23" x14ac:dyDescent="0.25">
      <c r="A25" t="s">
        <v>86</v>
      </c>
      <c r="B25" t="s">
        <v>87</v>
      </c>
      <c r="C25" s="17">
        <v>44155</v>
      </c>
      <c r="D25" s="7">
        <v>285000</v>
      </c>
      <c r="E25" t="s">
        <v>88</v>
      </c>
      <c r="F25" t="s">
        <v>25</v>
      </c>
      <c r="G25" s="7">
        <v>285000</v>
      </c>
      <c r="H25" s="7">
        <v>118900</v>
      </c>
      <c r="I25" s="12">
        <f t="shared" si="0"/>
        <v>41.719298245614034</v>
      </c>
      <c r="J25" s="7">
        <v>237767</v>
      </c>
      <c r="K25" s="7">
        <v>117201</v>
      </c>
      <c r="L25" s="7">
        <f t="shared" si="1"/>
        <v>167799</v>
      </c>
      <c r="M25" s="7">
        <v>119038.09375</v>
      </c>
      <c r="N25" s="22">
        <f t="shared" si="2"/>
        <v>1.4096243875713106</v>
      </c>
      <c r="O25" s="26">
        <v>1200</v>
      </c>
      <c r="P25" s="31">
        <f t="shared" si="3"/>
        <v>139.83250000000001</v>
      </c>
      <c r="Q25" s="36" t="s">
        <v>26</v>
      </c>
      <c r="R25" s="41">
        <f>ABS(N30-N25)*100</f>
        <v>20.904941482066874</v>
      </c>
      <c r="S25" t="s">
        <v>27</v>
      </c>
      <c r="T25" s="7">
        <v>103073</v>
      </c>
      <c r="U25" t="s">
        <v>28</v>
      </c>
      <c r="V25">
        <v>401</v>
      </c>
      <c r="W25">
        <v>66</v>
      </c>
    </row>
    <row r="26" spans="1:23" x14ac:dyDescent="0.25">
      <c r="A26" t="s">
        <v>91</v>
      </c>
      <c r="B26" t="s">
        <v>92</v>
      </c>
      <c r="C26" s="17">
        <v>44330</v>
      </c>
      <c r="D26" s="7">
        <v>300000</v>
      </c>
      <c r="E26" t="s">
        <v>24</v>
      </c>
      <c r="F26" t="s">
        <v>25</v>
      </c>
      <c r="G26" s="7">
        <v>300000</v>
      </c>
      <c r="H26" s="7">
        <v>109100</v>
      </c>
      <c r="I26" s="12">
        <f t="shared" si="0"/>
        <v>36.366666666666667</v>
      </c>
      <c r="J26" s="7">
        <v>218297</v>
      </c>
      <c r="K26" s="7">
        <v>24500</v>
      </c>
      <c r="L26" s="7">
        <f t="shared" si="1"/>
        <v>275500</v>
      </c>
      <c r="M26" s="7">
        <v>191341.046875</v>
      </c>
      <c r="N26" s="22">
        <f t="shared" si="2"/>
        <v>1.4398374238015939</v>
      </c>
      <c r="O26" s="26">
        <v>1530</v>
      </c>
      <c r="P26" s="31">
        <f t="shared" si="3"/>
        <v>180.06535947712419</v>
      </c>
      <c r="Q26" s="36" t="s">
        <v>26</v>
      </c>
      <c r="R26" s="41">
        <f>ABS(N30-N26)*100</f>
        <v>23.926245105095202</v>
      </c>
      <c r="S26" t="s">
        <v>27</v>
      </c>
      <c r="T26" s="7">
        <v>24500</v>
      </c>
      <c r="U26" t="s">
        <v>28</v>
      </c>
      <c r="V26">
        <v>401</v>
      </c>
      <c r="W26">
        <v>56</v>
      </c>
    </row>
    <row r="27" spans="1:23" ht="15.75" thickBot="1" x14ac:dyDescent="0.3">
      <c r="A27" t="s">
        <v>93</v>
      </c>
      <c r="B27" t="s">
        <v>94</v>
      </c>
      <c r="C27" s="17">
        <v>44141</v>
      </c>
      <c r="D27" s="7">
        <v>189900</v>
      </c>
      <c r="E27" t="s">
        <v>24</v>
      </c>
      <c r="F27" t="s">
        <v>25</v>
      </c>
      <c r="G27" s="7">
        <v>189900</v>
      </c>
      <c r="H27" s="7">
        <v>91700</v>
      </c>
      <c r="I27" s="12">
        <f t="shared" si="0"/>
        <v>48.288572933122694</v>
      </c>
      <c r="J27" s="7">
        <v>183370</v>
      </c>
      <c r="K27" s="7">
        <v>30699</v>
      </c>
      <c r="L27" s="7">
        <f t="shared" si="1"/>
        <v>159201</v>
      </c>
      <c r="M27" s="7">
        <v>150736.234375</v>
      </c>
      <c r="N27" s="22">
        <f t="shared" si="2"/>
        <v>1.0561561436113724</v>
      </c>
      <c r="O27" s="26">
        <v>1584</v>
      </c>
      <c r="P27" s="31">
        <f t="shared" si="3"/>
        <v>100.50568181818181</v>
      </c>
      <c r="Q27" s="36" t="s">
        <v>26</v>
      </c>
      <c r="R27" s="41">
        <f>ABS(N30-N27)*100</f>
        <v>14.441882913926939</v>
      </c>
      <c r="S27" t="s">
        <v>27</v>
      </c>
      <c r="T27" s="7">
        <v>29575</v>
      </c>
      <c r="U27" t="s">
        <v>28</v>
      </c>
      <c r="V27">
        <v>401</v>
      </c>
      <c r="W27">
        <v>62</v>
      </c>
    </row>
    <row r="28" spans="1:23" ht="15.75" thickTop="1" x14ac:dyDescent="0.25">
      <c r="A28" s="3"/>
      <c r="B28" s="3"/>
      <c r="C28" s="18" t="s">
        <v>95</v>
      </c>
      <c r="D28" s="8">
        <f>+SUM(D4:D27)</f>
        <v>5219300</v>
      </c>
      <c r="E28" s="3"/>
      <c r="F28" s="3"/>
      <c r="G28" s="8">
        <f>+SUM(G4:G27)</f>
        <v>5219300</v>
      </c>
      <c r="H28" s="8">
        <f>+SUM(H4:H27)</f>
        <v>2334800</v>
      </c>
      <c r="I28" s="13"/>
      <c r="J28" s="8">
        <f>+SUM(J4:J27)</f>
        <v>4683767</v>
      </c>
      <c r="K28" s="8"/>
      <c r="L28" s="8">
        <f>+SUM(L4:L27)</f>
        <v>4465406</v>
      </c>
      <c r="M28" s="8">
        <f>+SUM(M4:M27)</f>
        <v>3880070.5</v>
      </c>
      <c r="N28" s="23"/>
      <c r="O28" s="27"/>
      <c r="P28" s="32">
        <f>AVERAGE(P4:P27)</f>
        <v>111.68224077510105</v>
      </c>
      <c r="Q28" s="37"/>
      <c r="R28" s="42">
        <f>ABS(N30-N29)*100</f>
        <v>4.9718048888047095</v>
      </c>
      <c r="S28" s="3"/>
      <c r="T28" s="8"/>
      <c r="U28" s="3"/>
      <c r="V28" s="3"/>
      <c r="W28" s="3"/>
    </row>
    <row r="29" spans="1:23" x14ac:dyDescent="0.25">
      <c r="A29" s="4"/>
      <c r="B29" s="4"/>
      <c r="C29" s="19"/>
      <c r="D29" s="9"/>
      <c r="E29" s="4"/>
      <c r="F29" s="4"/>
      <c r="G29" s="9"/>
      <c r="H29" s="9" t="s">
        <v>96</v>
      </c>
      <c r="I29" s="14">
        <f>H28/G28*100</f>
        <v>44.733968156649361</v>
      </c>
      <c r="J29" s="9"/>
      <c r="K29" s="9"/>
      <c r="L29" s="9"/>
      <c r="M29" s="50" t="s">
        <v>97</v>
      </c>
      <c r="N29" s="51">
        <f>L28/M28</f>
        <v>1.1508569238625947</v>
      </c>
      <c r="O29" s="28"/>
      <c r="P29" s="33" t="s">
        <v>98</v>
      </c>
      <c r="Q29" s="38">
        <f>STDEV(N4:N27)</f>
        <v>0.1776395863418796</v>
      </c>
      <c r="R29" s="43"/>
      <c r="S29" s="4"/>
      <c r="T29" s="9"/>
      <c r="U29" s="4"/>
      <c r="V29" s="4"/>
      <c r="W29" s="4"/>
    </row>
    <row r="30" spans="1:23" x14ac:dyDescent="0.25">
      <c r="A30" s="5"/>
      <c r="B30" s="5"/>
      <c r="C30" s="20"/>
      <c r="D30" s="10"/>
      <c r="E30" s="5"/>
      <c r="F30" s="5"/>
      <c r="G30" s="10"/>
      <c r="H30" s="10" t="s">
        <v>99</v>
      </c>
      <c r="I30" s="15">
        <f>STDEV(I4:I27)</f>
        <v>5.7981636649327042</v>
      </c>
      <c r="J30" s="10"/>
      <c r="K30" s="10"/>
      <c r="L30" s="10"/>
      <c r="M30" s="10" t="s">
        <v>100</v>
      </c>
      <c r="N30" s="24">
        <f>AVERAGE(N4:N27)</f>
        <v>1.2005749727506418</v>
      </c>
      <c r="O30" s="29"/>
      <c r="P30" s="34" t="s">
        <v>101</v>
      </c>
      <c r="Q30" s="45">
        <f>AVERAGE(R4:R27)</f>
        <v>14.477456455366847</v>
      </c>
      <c r="R30" s="44" t="s">
        <v>102</v>
      </c>
      <c r="S30" s="5">
        <f>+(Q30/N30)</f>
        <v>12.058769159744761</v>
      </c>
      <c r="T30" s="10"/>
      <c r="U30" s="5"/>
      <c r="V30" s="5"/>
      <c r="W30" s="5"/>
    </row>
    <row r="32" spans="1:23" x14ac:dyDescent="0.25">
      <c r="A32" t="s">
        <v>105</v>
      </c>
    </row>
    <row r="33" spans="1:23" x14ac:dyDescent="0.25">
      <c r="A33" s="1" t="s">
        <v>0</v>
      </c>
      <c r="B33" s="1" t="s">
        <v>1</v>
      </c>
      <c r="C33" s="16" t="s">
        <v>2</v>
      </c>
      <c r="D33" s="6" t="s">
        <v>3</v>
      </c>
      <c r="E33" s="1" t="s">
        <v>4</v>
      </c>
      <c r="F33" s="1" t="s">
        <v>5</v>
      </c>
      <c r="G33" s="6" t="s">
        <v>6</v>
      </c>
      <c r="H33" s="6" t="s">
        <v>7</v>
      </c>
      <c r="I33" s="11" t="s">
        <v>8</v>
      </c>
      <c r="J33" s="6" t="s">
        <v>9</v>
      </c>
      <c r="K33" s="6" t="s">
        <v>10</v>
      </c>
      <c r="L33" s="6" t="s">
        <v>11</v>
      </c>
      <c r="M33" s="6" t="s">
        <v>12</v>
      </c>
      <c r="N33" s="21" t="s">
        <v>13</v>
      </c>
      <c r="O33" s="25" t="s">
        <v>14</v>
      </c>
      <c r="P33" s="30" t="s">
        <v>15</v>
      </c>
      <c r="Q33" s="35" t="s">
        <v>16</v>
      </c>
      <c r="R33" s="40" t="s">
        <v>17</v>
      </c>
      <c r="S33" s="1" t="s">
        <v>18</v>
      </c>
      <c r="T33" s="6" t="s">
        <v>19</v>
      </c>
      <c r="U33" s="1" t="s">
        <v>20</v>
      </c>
      <c r="V33" s="1" t="s">
        <v>21</v>
      </c>
      <c r="W33" s="1" t="s">
        <v>103</v>
      </c>
    </row>
    <row r="34" spans="1:23" x14ac:dyDescent="0.25">
      <c r="A34" t="s">
        <v>44</v>
      </c>
      <c r="B34" t="s">
        <v>45</v>
      </c>
      <c r="C34" s="17">
        <v>44055</v>
      </c>
      <c r="D34" s="7">
        <v>200000</v>
      </c>
      <c r="E34" t="s">
        <v>24</v>
      </c>
      <c r="F34" t="s">
        <v>25</v>
      </c>
      <c r="G34" s="7">
        <v>200000</v>
      </c>
      <c r="H34" s="7">
        <v>138700</v>
      </c>
      <c r="I34" s="12">
        <f t="shared" ref="I34:I42" si="4">H34/G34*100</f>
        <v>69.349999999999994</v>
      </c>
      <c r="J34" s="7">
        <v>277334</v>
      </c>
      <c r="K34" s="7">
        <v>133082</v>
      </c>
      <c r="L34" s="7">
        <f t="shared" ref="L34:L42" si="5">G34-K34</f>
        <v>66918</v>
      </c>
      <c r="M34" s="7">
        <v>142423.921875</v>
      </c>
      <c r="N34" s="46">
        <f t="shared" ref="N34:N42" si="6">L34/M34</f>
        <v>0.46985084471084398</v>
      </c>
      <c r="O34" s="26">
        <v>1710</v>
      </c>
      <c r="P34" s="31">
        <f t="shared" ref="P34:P42" si="7">L34/O34</f>
        <v>39.133333333333333</v>
      </c>
      <c r="Q34" s="36" t="s">
        <v>26</v>
      </c>
      <c r="R34" s="41">
        <f>ABS(N47-N34)*100</f>
        <v>46.985084471084399</v>
      </c>
      <c r="S34" t="s">
        <v>27</v>
      </c>
      <c r="T34" s="7">
        <v>121980</v>
      </c>
      <c r="U34" t="s">
        <v>28</v>
      </c>
      <c r="V34">
        <v>401</v>
      </c>
      <c r="W34">
        <v>62</v>
      </c>
    </row>
    <row r="35" spans="1:23" x14ac:dyDescent="0.25">
      <c r="A35" t="s">
        <v>48</v>
      </c>
      <c r="B35" t="s">
        <v>49</v>
      </c>
      <c r="C35" s="17">
        <v>44641</v>
      </c>
      <c r="D35" s="7">
        <v>263000</v>
      </c>
      <c r="E35" t="s">
        <v>24</v>
      </c>
      <c r="F35" t="s">
        <v>25</v>
      </c>
      <c r="G35" s="7">
        <v>263000</v>
      </c>
      <c r="H35" s="7">
        <v>77300</v>
      </c>
      <c r="I35" s="12">
        <f t="shared" si="4"/>
        <v>29.391634980988595</v>
      </c>
      <c r="J35" s="7">
        <v>153468</v>
      </c>
      <c r="K35" s="7">
        <v>20000</v>
      </c>
      <c r="L35" s="7">
        <f t="shared" si="5"/>
        <v>243000</v>
      </c>
      <c r="M35" s="7">
        <v>131776.578125</v>
      </c>
      <c r="N35" s="46">
        <f t="shared" si="6"/>
        <v>1.8440302780475617</v>
      </c>
      <c r="O35" s="26">
        <v>1716</v>
      </c>
      <c r="P35" s="31">
        <f t="shared" si="7"/>
        <v>141.6083916083916</v>
      </c>
      <c r="Q35" s="36" t="s">
        <v>26</v>
      </c>
      <c r="R35" s="41">
        <f>ABS(N47-N35)*100</f>
        <v>184.40302780475616</v>
      </c>
      <c r="S35" t="s">
        <v>27</v>
      </c>
      <c r="T35" s="7">
        <v>20000</v>
      </c>
      <c r="U35" t="s">
        <v>28</v>
      </c>
      <c r="V35">
        <v>401</v>
      </c>
      <c r="W35">
        <v>62</v>
      </c>
    </row>
    <row r="36" spans="1:23" x14ac:dyDescent="0.25">
      <c r="A36" t="s">
        <v>50</v>
      </c>
      <c r="B36" t="s">
        <v>51</v>
      </c>
      <c r="C36" s="17">
        <v>44557</v>
      </c>
      <c r="D36" s="7">
        <v>115000</v>
      </c>
      <c r="E36" t="s">
        <v>24</v>
      </c>
      <c r="F36" t="s">
        <v>25</v>
      </c>
      <c r="G36" s="7">
        <v>115000</v>
      </c>
      <c r="H36" s="7">
        <v>35500</v>
      </c>
      <c r="I36" s="12">
        <f t="shared" si="4"/>
        <v>30.869565217391305</v>
      </c>
      <c r="J36" s="7">
        <v>70928</v>
      </c>
      <c r="K36" s="7">
        <v>9000</v>
      </c>
      <c r="L36" s="7">
        <f t="shared" si="5"/>
        <v>106000</v>
      </c>
      <c r="M36" s="7">
        <v>61143.19921875</v>
      </c>
      <c r="N36" s="46">
        <f t="shared" si="6"/>
        <v>1.7336351606458686</v>
      </c>
      <c r="O36" s="26">
        <v>908</v>
      </c>
      <c r="P36" s="31">
        <f t="shared" si="7"/>
        <v>116.74008810572687</v>
      </c>
      <c r="Q36" s="36" t="s">
        <v>26</v>
      </c>
      <c r="R36" s="41">
        <f>ABS(N47-N36)*100</f>
        <v>173.36351606458686</v>
      </c>
      <c r="S36" t="s">
        <v>27</v>
      </c>
      <c r="T36" s="7">
        <v>9000</v>
      </c>
      <c r="U36" t="s">
        <v>28</v>
      </c>
      <c r="V36">
        <v>401</v>
      </c>
      <c r="W36">
        <v>52</v>
      </c>
    </row>
    <row r="37" spans="1:23" x14ac:dyDescent="0.25">
      <c r="A37" t="s">
        <v>52</v>
      </c>
      <c r="B37" t="s">
        <v>53</v>
      </c>
      <c r="C37" s="17">
        <v>44574</v>
      </c>
      <c r="D37" s="7">
        <v>135000</v>
      </c>
      <c r="E37" t="s">
        <v>24</v>
      </c>
      <c r="F37" t="s">
        <v>25</v>
      </c>
      <c r="G37" s="7">
        <v>135000</v>
      </c>
      <c r="H37" s="7">
        <v>41300</v>
      </c>
      <c r="I37" s="12">
        <f t="shared" si="4"/>
        <v>30.592592592592595</v>
      </c>
      <c r="J37" s="7">
        <v>82687</v>
      </c>
      <c r="K37" s="7">
        <v>15000</v>
      </c>
      <c r="L37" s="7">
        <f t="shared" si="5"/>
        <v>120000</v>
      </c>
      <c r="M37" s="7">
        <v>66829.21875</v>
      </c>
      <c r="N37" s="46">
        <f t="shared" si="6"/>
        <v>1.7956217691082914</v>
      </c>
      <c r="O37" s="26">
        <v>1080</v>
      </c>
      <c r="P37" s="31">
        <f t="shared" si="7"/>
        <v>111.11111111111111</v>
      </c>
      <c r="Q37" s="36" t="s">
        <v>26</v>
      </c>
      <c r="R37" s="41">
        <f>ABS(N47-N37)*100</f>
        <v>179.56217691082915</v>
      </c>
      <c r="S37" t="s">
        <v>27</v>
      </c>
      <c r="T37" s="7">
        <v>15000</v>
      </c>
      <c r="U37" t="s">
        <v>28</v>
      </c>
      <c r="V37">
        <v>401</v>
      </c>
      <c r="W37">
        <v>47</v>
      </c>
    </row>
    <row r="38" spans="1:23" x14ac:dyDescent="0.25">
      <c r="A38" t="s">
        <v>58</v>
      </c>
      <c r="B38" t="s">
        <v>59</v>
      </c>
      <c r="C38" s="17">
        <v>44130</v>
      </c>
      <c r="D38" s="7">
        <v>160000</v>
      </c>
      <c r="E38" t="s">
        <v>41</v>
      </c>
      <c r="F38" t="s">
        <v>25</v>
      </c>
      <c r="G38" s="7">
        <v>160000</v>
      </c>
      <c r="H38" s="7">
        <v>42100</v>
      </c>
      <c r="I38" s="12">
        <f t="shared" si="4"/>
        <v>26.3125</v>
      </c>
      <c r="J38" s="7">
        <v>84196</v>
      </c>
      <c r="K38" s="7">
        <v>6900</v>
      </c>
      <c r="L38" s="7">
        <f t="shared" si="5"/>
        <v>153100</v>
      </c>
      <c r="M38" s="7">
        <v>76316.4453125</v>
      </c>
      <c r="N38" s="46">
        <f t="shared" si="6"/>
        <v>2.0061206909347948</v>
      </c>
      <c r="O38" s="26">
        <v>952</v>
      </c>
      <c r="P38" s="31">
        <f t="shared" si="7"/>
        <v>160.81932773109244</v>
      </c>
      <c r="Q38" s="36" t="s">
        <v>26</v>
      </c>
      <c r="R38" s="41">
        <f>ABS(N47-N38)*100</f>
        <v>200.61206909347948</v>
      </c>
      <c r="S38" t="s">
        <v>27</v>
      </c>
      <c r="T38" s="7">
        <v>6900</v>
      </c>
      <c r="U38" t="s">
        <v>28</v>
      </c>
      <c r="V38">
        <v>401</v>
      </c>
      <c r="W38">
        <v>52</v>
      </c>
    </row>
    <row r="39" spans="1:23" x14ac:dyDescent="0.25">
      <c r="A39" t="s">
        <v>70</v>
      </c>
      <c r="B39" t="s">
        <v>71</v>
      </c>
      <c r="C39" s="17">
        <v>44438</v>
      </c>
      <c r="D39" s="7">
        <v>197000</v>
      </c>
      <c r="E39" t="s">
        <v>24</v>
      </c>
      <c r="F39" t="s">
        <v>25</v>
      </c>
      <c r="G39" s="7">
        <v>197000</v>
      </c>
      <c r="H39" s="7">
        <v>58900</v>
      </c>
      <c r="I39" s="12">
        <f t="shared" si="4"/>
        <v>29.898477157360404</v>
      </c>
      <c r="J39" s="7">
        <v>117815</v>
      </c>
      <c r="K39" s="7">
        <v>49375</v>
      </c>
      <c r="L39" s="7">
        <f t="shared" si="5"/>
        <v>147625</v>
      </c>
      <c r="M39" s="7">
        <v>67572.671875</v>
      </c>
      <c r="N39" s="46">
        <f t="shared" si="6"/>
        <v>2.1846849607054999</v>
      </c>
      <c r="O39" s="26">
        <v>1170</v>
      </c>
      <c r="P39" s="31">
        <f t="shared" si="7"/>
        <v>126.17521367521367</v>
      </c>
      <c r="Q39" s="36" t="s">
        <v>26</v>
      </c>
      <c r="R39" s="41">
        <f>ABS(N47-N39)*100</f>
        <v>218.46849607054997</v>
      </c>
      <c r="S39" t="s">
        <v>27</v>
      </c>
      <c r="T39" s="7">
        <v>49375</v>
      </c>
      <c r="U39" t="s">
        <v>28</v>
      </c>
      <c r="V39">
        <v>401</v>
      </c>
      <c r="W39">
        <v>45</v>
      </c>
    </row>
    <row r="40" spans="1:23" ht="13.5" customHeight="1" x14ac:dyDescent="0.25">
      <c r="A40" t="s">
        <v>76</v>
      </c>
      <c r="B40" t="s">
        <v>77</v>
      </c>
      <c r="C40" s="17">
        <v>44218</v>
      </c>
      <c r="D40" s="7">
        <v>220000</v>
      </c>
      <c r="E40" t="s">
        <v>24</v>
      </c>
      <c r="F40" t="s">
        <v>25</v>
      </c>
      <c r="G40" s="7">
        <v>220000</v>
      </c>
      <c r="H40" s="7">
        <v>66300</v>
      </c>
      <c r="I40" s="12">
        <f t="shared" si="4"/>
        <v>30.13636363636364</v>
      </c>
      <c r="J40" s="7">
        <v>132501</v>
      </c>
      <c r="K40" s="7">
        <v>55533</v>
      </c>
      <c r="L40" s="7">
        <f t="shared" si="5"/>
        <v>164467</v>
      </c>
      <c r="M40" s="7">
        <v>75992.6015625</v>
      </c>
      <c r="N40" s="46">
        <f t="shared" si="6"/>
        <v>2.1642501588096619</v>
      </c>
      <c r="O40" s="26">
        <v>950</v>
      </c>
      <c r="P40" s="31">
        <f t="shared" si="7"/>
        <v>173.12315789473683</v>
      </c>
      <c r="Q40" s="36" t="s">
        <v>26</v>
      </c>
      <c r="R40" s="41">
        <f>ABS(N47-N40)*100</f>
        <v>216.42501588096619</v>
      </c>
      <c r="S40" t="s">
        <v>27</v>
      </c>
      <c r="T40" s="7">
        <v>34000</v>
      </c>
      <c r="U40" t="s">
        <v>28</v>
      </c>
      <c r="V40">
        <v>401</v>
      </c>
      <c r="W40">
        <v>56</v>
      </c>
    </row>
    <row r="41" spans="1:23" x14ac:dyDescent="0.25">
      <c r="A41" t="s">
        <v>82</v>
      </c>
      <c r="B41" t="s">
        <v>83</v>
      </c>
      <c r="C41" s="17">
        <v>44645</v>
      </c>
      <c r="D41" s="7">
        <v>264000</v>
      </c>
      <c r="E41" t="s">
        <v>24</v>
      </c>
      <c r="F41" t="s">
        <v>25</v>
      </c>
      <c r="G41" s="7">
        <v>264000</v>
      </c>
      <c r="H41" s="7">
        <v>75700</v>
      </c>
      <c r="I41" s="12">
        <f t="shared" si="4"/>
        <v>28.674242424242426</v>
      </c>
      <c r="J41" s="7">
        <v>151317</v>
      </c>
      <c r="K41" s="7">
        <v>21629</v>
      </c>
      <c r="L41" s="7">
        <f t="shared" si="5"/>
        <v>242371</v>
      </c>
      <c r="M41" s="7">
        <v>128044.4921875</v>
      </c>
      <c r="N41" s="46">
        <f t="shared" si="6"/>
        <v>1.8928654865145447</v>
      </c>
      <c r="O41" s="26">
        <v>1789</v>
      </c>
      <c r="P41" s="31">
        <f t="shared" si="7"/>
        <v>135.47847959754051</v>
      </c>
      <c r="Q41" s="36" t="s">
        <v>26</v>
      </c>
      <c r="R41" s="41">
        <f>ABS(N47-N41)*100</f>
        <v>189.28654865145447</v>
      </c>
      <c r="S41" t="s">
        <v>27</v>
      </c>
      <c r="T41" s="7">
        <v>15380</v>
      </c>
      <c r="U41" t="s">
        <v>28</v>
      </c>
      <c r="V41">
        <v>401</v>
      </c>
      <c r="W41">
        <v>61</v>
      </c>
    </row>
    <row r="42" spans="1:23" x14ac:dyDescent="0.25">
      <c r="A42" t="s">
        <v>89</v>
      </c>
      <c r="B42" t="s">
        <v>90</v>
      </c>
      <c r="C42" s="17">
        <v>44195</v>
      </c>
      <c r="D42" s="7">
        <v>310000</v>
      </c>
      <c r="E42" t="s">
        <v>24</v>
      </c>
      <c r="F42" t="s">
        <v>25</v>
      </c>
      <c r="G42" s="7">
        <v>310000</v>
      </c>
      <c r="H42" s="7">
        <v>96200</v>
      </c>
      <c r="I42" s="12">
        <f t="shared" si="4"/>
        <v>31.032258064516128</v>
      </c>
      <c r="J42" s="7">
        <v>192413</v>
      </c>
      <c r="K42" s="7">
        <v>47539</v>
      </c>
      <c r="L42" s="7">
        <f t="shared" si="5"/>
        <v>262461</v>
      </c>
      <c r="M42" s="7">
        <v>143038.046875</v>
      </c>
      <c r="N42" s="46">
        <f t="shared" si="6"/>
        <v>1.834903410204999</v>
      </c>
      <c r="O42" s="26">
        <v>1568</v>
      </c>
      <c r="P42" s="31">
        <f t="shared" si="7"/>
        <v>167.3858418367347</v>
      </c>
      <c r="Q42" s="36" t="s">
        <v>26</v>
      </c>
      <c r="R42" s="41">
        <f>ABS(N47-N42)*100</f>
        <v>183.4903410204999</v>
      </c>
      <c r="S42" t="s">
        <v>27</v>
      </c>
      <c r="T42" s="7">
        <v>44250</v>
      </c>
      <c r="U42" t="s">
        <v>28</v>
      </c>
      <c r="V42">
        <v>401</v>
      </c>
      <c r="W42">
        <v>61</v>
      </c>
    </row>
    <row r="46" spans="1:23" x14ac:dyDescent="0.25">
      <c r="M46" s="48" t="s">
        <v>106</v>
      </c>
      <c r="N46" s="49">
        <v>1.1499999999999999</v>
      </c>
    </row>
  </sheetData>
  <mergeCells count="1">
    <mergeCell ref="A1:O1"/>
  </mergeCells>
  <conditionalFormatting sqref="A34:W42 A4:W27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scale="4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5A86-7FE0-4DD8-9E3A-467D796EF60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2023-01-10T20:52:02Z</cp:lastPrinted>
  <dcterms:created xsi:type="dcterms:W3CDTF">2023-01-10T20:39:11Z</dcterms:created>
  <dcterms:modified xsi:type="dcterms:W3CDTF">2023-05-31T16:56:49Z</dcterms:modified>
</cp:coreProperties>
</file>