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sessor\Desktop\2023 Assessments\ECF Studies\"/>
    </mc:Choice>
  </mc:AlternateContent>
  <xr:revisionPtr revIDLastSave="0" documentId="13_ncr:1_{C02EB17B-FBD1-4356-9EE1-997C73FBF93A}" xr6:coauthVersionLast="47" xr6:coauthVersionMax="47" xr10:uidLastSave="{00000000-0000-0000-0000-000000000000}"/>
  <bookViews>
    <workbookView xWindow="-120" yWindow="-120" windowWidth="29040" windowHeight="15720" xr2:uid="{69427E37-DE1C-4AFC-9C22-0C550D6F9947}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2" l="1"/>
  <c r="L5" i="2"/>
  <c r="N5" i="2" s="1"/>
  <c r="I6" i="2"/>
  <c r="I9" i="2" s="1"/>
  <c r="L6" i="2"/>
  <c r="N6" i="2" s="1"/>
  <c r="D7" i="2"/>
  <c r="G7" i="2"/>
  <c r="H7" i="2"/>
  <c r="J7" i="2"/>
  <c r="M7" i="2"/>
  <c r="L7" i="2" l="1"/>
  <c r="N8" i="2" s="1"/>
  <c r="P6" i="2"/>
  <c r="I8" i="2"/>
  <c r="P5" i="2"/>
  <c r="P7" i="2"/>
  <c r="Q8" i="2"/>
  <c r="N9" i="2"/>
  <c r="R7" i="2" l="1"/>
  <c r="R5" i="2"/>
  <c r="R6" i="2"/>
  <c r="Q9" i="2" l="1"/>
  <c r="S9" i="2" s="1"/>
</calcChain>
</file>

<file path=xl/sharedStrings.xml><?xml version="1.0" encoding="utf-8"?>
<sst xmlns="http://schemas.openxmlformats.org/spreadsheetml/2006/main" count="51" uniqueCount="45">
  <si>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</si>
  <si>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</si>
  <si>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</si>
  <si>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</si>
  <si>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</si>
  <si>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</si>
  <si>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</si>
  <si>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Cur. Asmnt.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</si>
  <si>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</si>
  <si>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</si>
  <si>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</si>
  <si>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</si>
  <si>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</si>
  <si>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</si>
  <si>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</si>
  <si>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</si>
  <si>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</si>
  <si>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</si>
  <si>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</si>
  <si>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</si>
  <si>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</si>
  <si>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Land Table</t>
  </si>
  <si>
    <t>012-620-004-00</t>
  </si>
  <si>
    <t>212 HAWTHORNE</t>
  </si>
  <si>
    <t>WD</t>
  </si>
  <si>
    <t>03-ARM'S LENGTH</t>
  </si>
  <si>
    <t>620</t>
  </si>
  <si>
    <t>DEFAULT</t>
  </si>
  <si>
    <t>IMPROVED RESIDENTIAL PROPERTY</t>
  </si>
  <si>
    <t>RURAL RESIDENTIAL</t>
  </si>
  <si>
    <t>012-620-023-00</t>
  </si>
  <si>
    <t>163 BRIARWOOD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</si>
  <si>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</si>
  <si>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</si>
  <si>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</si>
  <si>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</si>
  <si>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</si>
  <si>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</si>
  <si>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</si>
  <si>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</si>
  <si>
    <t>EXPANDED DATE RANGE TO INCLUDE ENTIRE 2022 YEAR</t>
  </si>
  <si>
    <t>Class</t>
  </si>
  <si>
    <t>Bldg Dep</t>
  </si>
  <si>
    <t>ECF NBHD 620 R1C</t>
  </si>
  <si>
    <t>ECF Set 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</si>
</sst>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/>
    <xf numFmtId="166" fontId="2" fillId="3" borderId="2" xfId="0" applyNumberFormat="1" applyFont="1" applyFill="1" applyBorder="1"/>
    <xf numFmtId="38" fontId="1" fillId="2" borderId="0" xfId="0" applyNumberFormat="1" applyFont="1" applyFill="1" applyAlignment="1">
      <alignment horizontal="center"/>
    </xf>
    <xf numFmtId="38" fontId="0" fillId="0" borderId="0" xfId="0" applyNumberFormat="1"/>
    <xf numFmtId="38" fontId="2" fillId="3" borderId="1" xfId="0" applyNumberFormat="1" applyFont="1" applyFill="1" applyBorder="1"/>
    <xf numFmtId="38" fontId="2" fillId="3" borderId="0" xfId="0" applyNumberFormat="1" applyFont="1" applyFill="1"/>
    <xf numFmtId="38" fontId="2" fillId="3" borderId="2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/>
    <xf numFmtId="167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Alignment="1">
      <alignment horizontal="right"/>
    </xf>
    <xf numFmtId="49" fontId="0" fillId="0" borderId="0" xfId="0" applyNumberFormat="1" applyAlignment="1">
      <alignment horizontal="right"/>
    </xf>
    <xf numFmtId="168" fontId="1" fillId="2" borderId="0" xfId="0" applyNumberFormat="1" applyFont="1" applyFill="1" applyAlignment="1">
      <alignment horizontal="center"/>
    </xf>
    <xf numFmtId="168" fontId="0" fillId="0" borderId="0" xfId="0" applyNumberFormat="1"/>
    <xf numFmtId="168" fontId="2" fillId="3" borderId="1" xfId="0" applyNumberFormat="1" applyFont="1" applyFill="1" applyBorder="1"/>
    <xf numFmtId="168" fontId="2" fillId="3" borderId="0" xfId="0" applyNumberFormat="1" applyFont="1" applyFill="1"/>
    <xf numFmtId="168" fontId="2" fillId="3" borderId="2" xfId="0" applyNumberFormat="1" applyFont="1" applyFill="1" applyBorder="1"/>
    <xf numFmtId="168" fontId="2" fillId="3" borderId="2" xfId="0" applyNumberFormat="1" applyFont="1" applyFill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6" fontId="0" fillId="4" borderId="0" xfId="0" applyNumberFormat="1" applyFill="1"/>
    <xf numFmtId="166" fontId="0" fillId="4" borderId="0" xfId="0" applyNumberFormat="1" applyFill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A42CC-9FB8-4C3D-A44A-1D2AE913AC95}">
  <sheetPr>
    <pageSetUpPr fitToPage="1"/>
  </sheetPr>
  <dimension ref="A1:BI12"/>
  <sheetViews>
    <sheetView tabSelected="1" workbookViewId="0">
      <selection activeCell="M12" sqref="M12:N12"/>
    </sheetView>
  </sheetViews>
  <sheetFormatPr defaultRowHeight="15" x14ac:dyDescent="0.25"/>
  <cols>
    <col min="1" max="1" width="18.42578125" customWidth="1"/>
    <col min="2" max="2" width="17" customWidth="1"/>
    <col min="3" max="3" width="9.85546875" style="17" customWidth="1"/>
    <col min="4" max="4" width="10.42578125" style="7" customWidth="1"/>
    <col min="5" max="5" width="6.5703125" customWidth="1"/>
    <col min="6" max="6" width="17.42578125" customWidth="1"/>
    <col min="7" max="7" width="9.7109375" style="7" customWidth="1"/>
    <col min="8" max="8" width="9.140625" style="7" customWidth="1"/>
    <col min="9" max="9" width="13.42578125" style="12" customWidth="1"/>
    <col min="10" max="10" width="12.42578125" style="7" customWidth="1"/>
    <col min="11" max="11" width="12.85546875" style="7" customWidth="1"/>
    <col min="12" max="12" width="14" style="7" customWidth="1"/>
    <col min="13" max="13" width="12.42578125" style="7" customWidth="1"/>
    <col min="14" max="14" width="7.5703125" style="22" customWidth="1"/>
    <col min="15" max="15" width="9.140625" style="27" customWidth="1"/>
    <col min="16" max="16" width="9.7109375" style="32" customWidth="1"/>
    <col min="17" max="17" width="10" style="40" customWidth="1"/>
    <col min="18" max="18" width="17" style="42" customWidth="1"/>
    <col min="19" max="19" width="13.42578125" customWidth="1"/>
    <col min="20" max="20" width="13.7109375" customWidth="1"/>
    <col min="21" max="21" width="11.140625" style="7" customWidth="1"/>
    <col min="22" max="22" width="20.7109375" customWidth="1"/>
    <col min="23" max="23" width="7.5703125" customWidth="1"/>
    <col min="24" max="24" width="11.7109375" customWidth="1"/>
  </cols>
  <sheetData>
    <row r="1" spans="1:61" ht="31.5" x14ac:dyDescent="0.5">
      <c r="A1" s="48" t="s">
        <v>43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1:61" ht="31.5" x14ac:dyDescent="0.5">
      <c r="A2" s="47" t="s">
        <v>40</v>
      </c>
      <c r="B2" s="47"/>
    </row>
    <row r="4" spans="1:61" x14ac:dyDescent="0.25">
      <c r="A4" s="1" t="s">
        <v>0</v>
      </c>
      <c r="B4" s="1" t="s">
        <v>1</v>
      </c>
      <c r="C4" s="16" t="s">
        <v>2</v>
      </c>
      <c r="D4" s="6" t="s">
        <v>3</v>
      </c>
      <c r="E4" s="1" t="s">
        <v>4</v>
      </c>
      <c r="F4" s="1" t="s">
        <v>5</v>
      </c>
      <c r="G4" s="6" t="s">
        <v>6</v>
      </c>
      <c r="H4" s="6" t="s">
        <v>7</v>
      </c>
      <c r="I4" s="11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21" t="s">
        <v>13</v>
      </c>
      <c r="O4" s="26" t="s">
        <v>14</v>
      </c>
      <c r="P4" s="31" t="s">
        <v>15</v>
      </c>
      <c r="Q4" s="36" t="s">
        <v>16</v>
      </c>
      <c r="R4" s="41" t="s">
        <v>17</v>
      </c>
      <c r="S4" s="1" t="s">
        <v>18</v>
      </c>
      <c r="T4" s="1" t="s">
        <v>19</v>
      </c>
      <c r="U4" s="6" t="s">
        <v>20</v>
      </c>
      <c r="V4" s="1" t="s">
        <v>21</v>
      </c>
      <c r="W4" s="1" t="s">
        <v>41</v>
      </c>
      <c r="X4" s="1" t="s">
        <v>42</v>
      </c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</row>
    <row r="5" spans="1:61" x14ac:dyDescent="0.25">
      <c r="A5" t="s">
        <v>22</v>
      </c>
      <c r="B5" t="s">
        <v>23</v>
      </c>
      <c r="C5" s="17">
        <v>44869</v>
      </c>
      <c r="D5" s="7">
        <v>265000</v>
      </c>
      <c r="E5" t="s">
        <v>24</v>
      </c>
      <c r="F5" t="s">
        <v>25</v>
      </c>
      <c r="G5" s="7">
        <v>265000</v>
      </c>
      <c r="H5" s="7">
        <v>114700</v>
      </c>
      <c r="I5" s="12">
        <f>H5/G5*100</f>
        <v>43.283018867924525</v>
      </c>
      <c r="J5" s="7">
        <v>229316</v>
      </c>
      <c r="K5" s="7">
        <v>19775</v>
      </c>
      <c r="L5" s="7">
        <f>G5-K5</f>
        <v>245225</v>
      </c>
      <c r="M5" s="7">
        <v>215860.875</v>
      </c>
      <c r="N5" s="22">
        <f>L5/M5</f>
        <v>1.136032641394602</v>
      </c>
      <c r="O5" s="27">
        <v>1744</v>
      </c>
      <c r="P5" s="32">
        <f>L5/O5</f>
        <v>140.61066513761469</v>
      </c>
      <c r="Q5" s="37" t="s">
        <v>26</v>
      </c>
      <c r="R5" s="42">
        <f>ABS(N9-N5)*100</f>
        <v>10.71893323498081</v>
      </c>
      <c r="S5" t="s">
        <v>27</v>
      </c>
      <c r="T5" t="s">
        <v>28</v>
      </c>
      <c r="U5" s="7">
        <v>19775</v>
      </c>
      <c r="V5" t="s">
        <v>29</v>
      </c>
      <c r="W5">
        <v>401</v>
      </c>
      <c r="X5">
        <v>62</v>
      </c>
      <c r="AI5" s="2"/>
      <c r="AZ5" s="2"/>
      <c r="BB5" s="2"/>
    </row>
    <row r="6" spans="1:61" ht="15.75" thickBot="1" x14ac:dyDescent="0.3">
      <c r="A6" t="s">
        <v>30</v>
      </c>
      <c r="B6" t="s">
        <v>31</v>
      </c>
      <c r="C6" s="17">
        <v>44475</v>
      </c>
      <c r="D6" s="7">
        <v>300000</v>
      </c>
      <c r="E6" t="s">
        <v>24</v>
      </c>
      <c r="F6" t="s">
        <v>25</v>
      </c>
      <c r="G6" s="7">
        <v>300000</v>
      </c>
      <c r="H6" s="7">
        <v>157200</v>
      </c>
      <c r="I6" s="12">
        <f>H6/G6*100</f>
        <v>52.400000000000006</v>
      </c>
      <c r="J6" s="7">
        <v>314388</v>
      </c>
      <c r="K6" s="7">
        <v>29750</v>
      </c>
      <c r="L6" s="7">
        <f>G6-K6</f>
        <v>270250</v>
      </c>
      <c r="M6" s="7">
        <v>293222.84375</v>
      </c>
      <c r="N6" s="22">
        <f>L6/M6</f>
        <v>0.92165397669498594</v>
      </c>
      <c r="O6" s="27">
        <v>2376</v>
      </c>
      <c r="P6" s="32">
        <f>L6/O6</f>
        <v>113.74158249158249</v>
      </c>
      <c r="Q6" s="37" t="s">
        <v>26</v>
      </c>
      <c r="R6" s="42">
        <f>ABS(N9-N6)*100</f>
        <v>10.718933234980799</v>
      </c>
      <c r="S6" t="s">
        <v>27</v>
      </c>
      <c r="T6" t="s">
        <v>28</v>
      </c>
      <c r="U6" s="7">
        <v>29750</v>
      </c>
      <c r="V6" t="s">
        <v>29</v>
      </c>
      <c r="W6">
        <v>401</v>
      </c>
      <c r="X6">
        <v>70</v>
      </c>
    </row>
    <row r="7" spans="1:61" ht="15.75" thickTop="1" x14ac:dyDescent="0.25">
      <c r="A7" s="3"/>
      <c r="B7" s="3"/>
      <c r="C7" s="18" t="s">
        <v>32</v>
      </c>
      <c r="D7" s="8">
        <f>+SUM(D5:D6)</f>
        <v>565000</v>
      </c>
      <c r="E7" s="3"/>
      <c r="F7" s="3"/>
      <c r="G7" s="8">
        <f>+SUM(G5:G6)</f>
        <v>565000</v>
      </c>
      <c r="H7" s="8">
        <f>+SUM(H5:H6)</f>
        <v>271900</v>
      </c>
      <c r="I7" s="13"/>
      <c r="J7" s="8">
        <f>+SUM(J5:J6)</f>
        <v>543704</v>
      </c>
      <c r="K7" s="8"/>
      <c r="L7" s="8">
        <f>+SUM(L5:L6)</f>
        <v>515475</v>
      </c>
      <c r="M7" s="8">
        <f>+SUM(M5:M6)</f>
        <v>509083.71875</v>
      </c>
      <c r="N7" s="23"/>
      <c r="O7" s="28"/>
      <c r="P7" s="33">
        <f>AVERAGE(P5:P6)</f>
        <v>127.17612381459858</v>
      </c>
      <c r="Q7" s="38"/>
      <c r="R7" s="43">
        <f>ABS(N9-N8)*100</f>
        <v>1.6288829271421612</v>
      </c>
      <c r="S7" s="3"/>
      <c r="T7" s="3"/>
      <c r="U7" s="8"/>
      <c r="V7" s="3"/>
      <c r="W7" s="3"/>
      <c r="X7" s="3"/>
    </row>
    <row r="8" spans="1:61" x14ac:dyDescent="0.25">
      <c r="A8" s="4"/>
      <c r="B8" s="4"/>
      <c r="C8" s="19"/>
      <c r="D8" s="9"/>
      <c r="E8" s="4"/>
      <c r="F8" s="4"/>
      <c r="G8" s="9"/>
      <c r="H8" s="9" t="s">
        <v>33</v>
      </c>
      <c r="I8" s="14">
        <f>H7/G7*100</f>
        <v>48.123893805309734</v>
      </c>
      <c r="J8" s="9"/>
      <c r="K8" s="9"/>
      <c r="L8" s="9"/>
      <c r="M8" s="9" t="s">
        <v>34</v>
      </c>
      <c r="N8" s="24">
        <f>L7/M7</f>
        <v>1.0125544797733723</v>
      </c>
      <c r="O8" s="29"/>
      <c r="P8" s="34" t="s">
        <v>35</v>
      </c>
      <c r="Q8" s="39">
        <f>STDEV(N5:N6)</f>
        <v>0.15158860755081516</v>
      </c>
      <c r="R8" s="44"/>
      <c r="S8" s="4"/>
      <c r="T8" s="4"/>
      <c r="U8" s="9"/>
      <c r="V8" s="4"/>
      <c r="W8" s="4"/>
      <c r="X8" s="4"/>
    </row>
    <row r="9" spans="1:61" x14ac:dyDescent="0.25">
      <c r="A9" s="5"/>
      <c r="B9" s="5"/>
      <c r="C9" s="20"/>
      <c r="D9" s="10"/>
      <c r="E9" s="5"/>
      <c r="F9" s="5"/>
      <c r="G9" s="10"/>
      <c r="H9" s="10" t="s">
        <v>36</v>
      </c>
      <c r="I9" s="15">
        <f>STDEV(I5:I6)</f>
        <v>6.4466791824403789</v>
      </c>
      <c r="J9" s="10"/>
      <c r="K9" s="10"/>
      <c r="L9" s="10"/>
      <c r="M9" s="10" t="s">
        <v>37</v>
      </c>
      <c r="N9" s="25">
        <f>AVERAGE(N5:N6)</f>
        <v>1.0288433090447939</v>
      </c>
      <c r="O9" s="30"/>
      <c r="P9" s="35" t="s">
        <v>38</v>
      </c>
      <c r="Q9" s="46">
        <f>AVERAGE(R5:R6)</f>
        <v>10.718933234980804</v>
      </c>
      <c r="R9" s="45" t="s">
        <v>39</v>
      </c>
      <c r="S9" s="5">
        <f>+(Q9/N9)</f>
        <v>10.418431204001854</v>
      </c>
      <c r="T9" s="5"/>
      <c r="U9" s="10"/>
      <c r="V9" s="5"/>
      <c r="W9" s="5"/>
      <c r="X9" s="5"/>
    </row>
    <row r="12" spans="1:61" x14ac:dyDescent="0.25">
      <c r="M12" s="49" t="s">
        <v>44</v>
      </c>
      <c r="N12" s="50">
        <v>1.01</v>
      </c>
    </row>
  </sheetData>
  <mergeCells count="1">
    <mergeCell ref="A1:U1"/>
  </mergeCells>
  <conditionalFormatting sqref="A5:X6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scale="41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FF109-7E38-4804-AD7C-92BE6AADCD6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</dc:creator>
  <cp:lastModifiedBy>Assessor</cp:lastModifiedBy>
  <cp:lastPrinted>2023-01-17T16:55:57Z</cp:lastPrinted>
  <dcterms:created xsi:type="dcterms:W3CDTF">2023-01-17T16:51:30Z</dcterms:created>
  <dcterms:modified xsi:type="dcterms:W3CDTF">2023-05-31T17:07:19Z</dcterms:modified>
</cp:coreProperties>
</file>