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essor\Desktop\2023 Assessments\ECF Studies\"/>
    </mc:Choice>
  </mc:AlternateContent>
  <xr:revisionPtr revIDLastSave="0" documentId="13_ncr:1_{64B24561-C2C9-457F-977B-F0AB8F447B39}" xr6:coauthVersionLast="47" xr6:coauthVersionMax="47" xr10:uidLastSave="{00000000-0000-0000-0000-000000000000}"/>
  <bookViews>
    <workbookView xWindow="-120" yWindow="-120" windowWidth="29040" windowHeight="15720" xr2:uid="{BF66E622-5F09-4125-87CA-BE20EB198D2B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L5" i="2"/>
  <c r="N5" i="2" s="1"/>
  <c r="I6" i="2"/>
  <c r="L6" i="2"/>
  <c r="N6" i="2" s="1"/>
  <c r="I7" i="2"/>
  <c r="L7" i="2"/>
  <c r="N7" i="2" s="1"/>
  <c r="D8" i="2"/>
  <c r="G8" i="2"/>
  <c r="H8" i="2"/>
  <c r="J8" i="2"/>
  <c r="M8" i="2"/>
  <c r="L8" i="2" l="1"/>
  <c r="N9" i="2" s="1"/>
  <c r="I9" i="2"/>
  <c r="P7" i="2"/>
  <c r="I10" i="2"/>
  <c r="Q9" i="2"/>
  <c r="N10" i="2"/>
  <c r="P6" i="2"/>
  <c r="P5" i="2"/>
  <c r="P8" i="2" l="1"/>
  <c r="R5" i="2"/>
  <c r="R8" i="2"/>
  <c r="R6" i="2"/>
  <c r="R7" i="2"/>
  <c r="Q10" i="2" l="1"/>
  <c r="S10" i="2" s="1"/>
</calcChain>
</file>

<file path=xl/sharedStrings.xml><?xml version="1.0" encoding="utf-8"?>
<sst xmlns="http://schemas.openxmlformats.org/spreadsheetml/2006/main" count="54" uniqueCount="44">
  <si>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</si>
  <si>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</si>
  <si>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</si>
  <si>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</si>
  <si>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</si>
  <si>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</si>
  <si>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</si>
  <si>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</si>
  <si>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</si>
  <si>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</si>
  <si>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</si>
  <si>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</si>
  <si>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</si>
  <si>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</si>
  <si>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</si>
  <si>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</si>
  <si>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</si>
  <si>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</si>
  <si>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</si>
  <si>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</si>
  <si>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</si>
  <si>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012-700-015-00</t>
  </si>
  <si>
    <t>1712 PEPPERMILL RD</t>
  </si>
  <si>
    <t>WD</t>
  </si>
  <si>
    <t>03-ARM'S LENGTH</t>
  </si>
  <si>
    <t>700</t>
  </si>
  <si>
    <t>DEFAULT</t>
  </si>
  <si>
    <t>IMPROVED RESIDENTIAL PROPERTY</t>
  </si>
  <si>
    <t>012-701-035-00</t>
  </si>
  <si>
    <t>936 WINN LAKE DR</t>
  </si>
  <si>
    <t>012-701-038-00</t>
  </si>
  <si>
    <t>888 WINN LAKE DR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</si>
  <si>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</si>
  <si>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</si>
  <si>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</si>
  <si>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</si>
  <si>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</si>
  <si>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</si>
  <si>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</si>
  <si>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</si>
  <si>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Class</t>
  </si>
  <si>
    <t>Bldg Depr</t>
  </si>
  <si>
    <t>NEIGHBORHOOD 700 WINN LAKE ESTATES OFF LAKE</t>
  </si>
  <si>
    <t>ECF Set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</si>
</sst>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6" fontId="0" fillId="4" borderId="0" xfId="0" applyNumberFormat="1" applyFill="1"/>
    <xf numFmtId="166" fontId="0" fillId="4" borderId="0" xfId="0" applyNumberFormat="1" applyFill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4AC2C-A7C1-48C1-838D-562E8C3BE4EA}">
  <dimension ref="A1:BH13"/>
  <sheetViews>
    <sheetView tabSelected="1" workbookViewId="0">
      <selection activeCell="M13" sqref="M13:N13"/>
    </sheetView>
  </sheetViews>
  <sheetFormatPr defaultRowHeight="15" x14ac:dyDescent="0.25"/>
  <cols>
    <col min="1" max="1" width="14.28515625" bestFit="1" customWidth="1"/>
    <col min="2" max="2" width="19.140625" bestFit="1" customWidth="1"/>
    <col min="3" max="3" width="9.28515625" style="17" bestFit="1" customWidth="1"/>
    <col min="4" max="4" width="9.5703125" style="7" bestFit="1" customWidth="1"/>
    <col min="5" max="5" width="5.5703125" bestFit="1" customWidth="1"/>
    <col min="6" max="6" width="16.7109375" bestFit="1" customWidth="1"/>
    <col min="7" max="7" width="10.140625" style="7" bestFit="1" customWidth="1"/>
    <col min="8" max="8" width="12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6.28515625" style="22" bestFit="1" customWidth="1"/>
    <col min="15" max="15" width="10.140625" style="27" bestFit="1" customWidth="1"/>
    <col min="16" max="16" width="15.5703125" style="32" bestFit="1" customWidth="1"/>
    <col min="17" max="17" width="11.5703125" style="40" bestFit="1" customWidth="1"/>
    <col min="18" max="18" width="18.85546875" style="42" bestFit="1" customWidth="1"/>
    <col min="19" max="19" width="13.28515625" bestFit="1" customWidth="1"/>
    <col min="20" max="20" width="32.28515625" bestFit="1" customWidth="1"/>
    <col min="21" max="21" width="10.7109375" style="7" bestFit="1" customWidth="1"/>
    <col min="22" max="22" width="5.42578125" bestFit="1" customWidth="1"/>
    <col min="23" max="23" width="9.5703125" bestFit="1" customWidth="1"/>
  </cols>
  <sheetData>
    <row r="1" spans="1:60" ht="18.75" x14ac:dyDescent="0.3">
      <c r="A1" s="47" t="s">
        <v>42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4" spans="1:60" x14ac:dyDescent="0.25">
      <c r="A4" s="1" t="s">
        <v>0</v>
      </c>
      <c r="B4" s="1" t="s">
        <v>1</v>
      </c>
      <c r="C4" s="16" t="s">
        <v>2</v>
      </c>
      <c r="D4" s="6" t="s">
        <v>3</v>
      </c>
      <c r="E4" s="1" t="s">
        <v>4</v>
      </c>
      <c r="F4" s="1" t="s">
        <v>5</v>
      </c>
      <c r="G4" s="6" t="s">
        <v>6</v>
      </c>
      <c r="H4" s="6" t="s">
        <v>7</v>
      </c>
      <c r="I4" s="11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21" t="s">
        <v>13</v>
      </c>
      <c r="O4" s="26" t="s">
        <v>14</v>
      </c>
      <c r="P4" s="31" t="s">
        <v>15</v>
      </c>
      <c r="Q4" s="36" t="s">
        <v>16</v>
      </c>
      <c r="R4" s="41" t="s">
        <v>17</v>
      </c>
      <c r="S4" s="1" t="s">
        <v>18</v>
      </c>
      <c r="T4" s="1" t="s">
        <v>19</v>
      </c>
      <c r="U4" s="6" t="s">
        <v>20</v>
      </c>
      <c r="V4" s="1" t="s">
        <v>40</v>
      </c>
      <c r="W4" s="1" t="s">
        <v>41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 x14ac:dyDescent="0.25">
      <c r="A5" t="s">
        <v>21</v>
      </c>
      <c r="B5" t="s">
        <v>22</v>
      </c>
      <c r="C5" s="17">
        <v>43924</v>
      </c>
      <c r="D5" s="7">
        <v>229000</v>
      </c>
      <c r="E5" t="s">
        <v>23</v>
      </c>
      <c r="F5" t="s">
        <v>24</v>
      </c>
      <c r="G5" s="7">
        <v>229000</v>
      </c>
      <c r="H5" s="7">
        <v>125900</v>
      </c>
      <c r="I5" s="12">
        <f>H5/G5*100</f>
        <v>54.978165938864635</v>
      </c>
      <c r="J5" s="7">
        <v>251787</v>
      </c>
      <c r="K5" s="7">
        <v>91080</v>
      </c>
      <c r="L5" s="7">
        <f>G5-K5</f>
        <v>137920</v>
      </c>
      <c r="M5" s="7">
        <v>226755.9375</v>
      </c>
      <c r="N5" s="22">
        <f>L5/M5</f>
        <v>0.60823104135917061</v>
      </c>
      <c r="O5" s="27">
        <v>1896</v>
      </c>
      <c r="P5" s="32">
        <f>L5/O5</f>
        <v>72.742616033755269</v>
      </c>
      <c r="Q5" s="37" t="s">
        <v>25</v>
      </c>
      <c r="R5" s="42">
        <f>ABS(N10-N5)*100</f>
        <v>2.4657007176006385</v>
      </c>
      <c r="S5" t="s">
        <v>26</v>
      </c>
      <c r="T5" t="s">
        <v>27</v>
      </c>
      <c r="U5" s="7">
        <v>91080</v>
      </c>
      <c r="V5">
        <v>401</v>
      </c>
      <c r="W5">
        <v>70</v>
      </c>
      <c r="AH5" s="2"/>
      <c r="AY5" s="2"/>
      <c r="BA5" s="2"/>
    </row>
    <row r="6" spans="1:60" x14ac:dyDescent="0.25">
      <c r="A6" t="s">
        <v>28</v>
      </c>
      <c r="B6" t="s">
        <v>29</v>
      </c>
      <c r="C6" s="17">
        <v>44160</v>
      </c>
      <c r="D6" s="7">
        <v>265000</v>
      </c>
      <c r="E6" t="s">
        <v>23</v>
      </c>
      <c r="F6" t="s">
        <v>24</v>
      </c>
      <c r="G6" s="7">
        <v>265000</v>
      </c>
      <c r="H6" s="7">
        <v>162800</v>
      </c>
      <c r="I6" s="12">
        <f>H6/G6*100</f>
        <v>61.433962264150942</v>
      </c>
      <c r="J6" s="7">
        <v>325504</v>
      </c>
      <c r="K6" s="7">
        <v>148183</v>
      </c>
      <c r="L6" s="7">
        <f>G6-K6</f>
        <v>116817</v>
      </c>
      <c r="M6" s="7">
        <v>250198.125</v>
      </c>
      <c r="N6" s="22">
        <f>L6/M6</f>
        <v>0.46689798334819654</v>
      </c>
      <c r="O6" s="27">
        <v>2496</v>
      </c>
      <c r="P6" s="32">
        <f>L6/O6</f>
        <v>46.801682692307693</v>
      </c>
      <c r="Q6" s="37" t="s">
        <v>25</v>
      </c>
      <c r="R6" s="42">
        <f>ABS(N10-N6)*100</f>
        <v>16.599006518698044</v>
      </c>
      <c r="S6" t="s">
        <v>26</v>
      </c>
      <c r="T6" t="s">
        <v>27</v>
      </c>
      <c r="U6" s="7">
        <v>121275</v>
      </c>
      <c r="V6">
        <v>401</v>
      </c>
      <c r="W6">
        <v>75</v>
      </c>
    </row>
    <row r="7" spans="1:60" ht="15.75" thickBot="1" x14ac:dyDescent="0.3">
      <c r="A7" t="s">
        <v>30</v>
      </c>
      <c r="B7" t="s">
        <v>31</v>
      </c>
      <c r="C7" s="17">
        <v>44414</v>
      </c>
      <c r="D7" s="7">
        <v>335000</v>
      </c>
      <c r="E7" t="s">
        <v>23</v>
      </c>
      <c r="F7" t="s">
        <v>24</v>
      </c>
      <c r="G7" s="7">
        <v>335000</v>
      </c>
      <c r="H7" s="7">
        <v>148700</v>
      </c>
      <c r="I7" s="12">
        <f>H7/G7*100</f>
        <v>44.388059701492537</v>
      </c>
      <c r="J7" s="7">
        <v>297367</v>
      </c>
      <c r="K7" s="7">
        <v>65064</v>
      </c>
      <c r="L7" s="7">
        <f>G7-K7</f>
        <v>269936</v>
      </c>
      <c r="M7" s="7">
        <v>327777.15625</v>
      </c>
      <c r="N7" s="22">
        <f>L7/M7</f>
        <v>0.82353512089816361</v>
      </c>
      <c r="O7" s="27">
        <v>1823</v>
      </c>
      <c r="P7" s="32">
        <f>L7/O7</f>
        <v>148.07240811848601</v>
      </c>
      <c r="Q7" s="37" t="s">
        <v>25</v>
      </c>
      <c r="R7" s="42">
        <f>ABS(N10-N7)*100</f>
        <v>19.064707236298663</v>
      </c>
      <c r="S7" t="s">
        <v>26</v>
      </c>
      <c r="T7" t="s">
        <v>27</v>
      </c>
      <c r="U7" s="7">
        <v>63360</v>
      </c>
      <c r="V7">
        <v>401</v>
      </c>
      <c r="W7">
        <v>82</v>
      </c>
    </row>
    <row r="8" spans="1:60" ht="15.75" thickTop="1" x14ac:dyDescent="0.25">
      <c r="A8" s="3"/>
      <c r="B8" s="3"/>
      <c r="C8" s="18" t="s">
        <v>32</v>
      </c>
      <c r="D8" s="8">
        <f>+SUM(D5:D7)</f>
        <v>829000</v>
      </c>
      <c r="E8" s="3"/>
      <c r="F8" s="3"/>
      <c r="G8" s="8">
        <f>+SUM(G5:G7)</f>
        <v>829000</v>
      </c>
      <c r="H8" s="8">
        <f>+SUM(H5:H7)</f>
        <v>437400</v>
      </c>
      <c r="I8" s="13"/>
      <c r="J8" s="8">
        <f>+SUM(J5:J7)</f>
        <v>874658</v>
      </c>
      <c r="K8" s="8"/>
      <c r="L8" s="8">
        <f>+SUM(L5:L7)</f>
        <v>524673</v>
      </c>
      <c r="M8" s="8">
        <f>+SUM(M5:M7)</f>
        <v>804731.21875</v>
      </c>
      <c r="N8" s="23"/>
      <c r="O8" s="28"/>
      <c r="P8" s="33">
        <f>AVERAGE(P5:P7)</f>
        <v>89.205568948182986</v>
      </c>
      <c r="Q8" s="38"/>
      <c r="R8" s="43">
        <f>ABS(N10-N9)*100</f>
        <v>1.909734456909673</v>
      </c>
      <c r="S8" s="3"/>
      <c r="T8" s="3"/>
      <c r="U8" s="8"/>
      <c r="V8" s="3"/>
      <c r="W8" s="3"/>
    </row>
    <row r="9" spans="1:60" x14ac:dyDescent="0.25">
      <c r="A9" s="4"/>
      <c r="B9" s="4"/>
      <c r="C9" s="19"/>
      <c r="D9" s="9"/>
      <c r="E9" s="4"/>
      <c r="F9" s="4"/>
      <c r="G9" s="9"/>
      <c r="H9" s="9" t="s">
        <v>33</v>
      </c>
      <c r="I9" s="14">
        <f>H8/G8*100</f>
        <v>52.762364294330524</v>
      </c>
      <c r="J9" s="9"/>
      <c r="K9" s="9"/>
      <c r="L9" s="9"/>
      <c r="M9" s="9" t="s">
        <v>34</v>
      </c>
      <c r="N9" s="24">
        <f>L8/M8</f>
        <v>0.65198539310427372</v>
      </c>
      <c r="O9" s="29"/>
      <c r="P9" s="34" t="s">
        <v>35</v>
      </c>
      <c r="Q9" s="39">
        <f>STDEV(N5:N7)</f>
        <v>0.17959256101552951</v>
      </c>
      <c r="R9" s="44"/>
      <c r="S9" s="4"/>
      <c r="T9" s="4"/>
      <c r="U9" s="9"/>
      <c r="V9" s="4"/>
      <c r="W9" s="4"/>
    </row>
    <row r="10" spans="1:60" x14ac:dyDescent="0.25">
      <c r="A10" s="5"/>
      <c r="B10" s="5"/>
      <c r="C10" s="20"/>
      <c r="D10" s="10"/>
      <c r="E10" s="5"/>
      <c r="F10" s="5"/>
      <c r="G10" s="10"/>
      <c r="H10" s="10" t="s">
        <v>36</v>
      </c>
      <c r="I10" s="15">
        <f>STDEV(I5:I7)</f>
        <v>8.6061068481248828</v>
      </c>
      <c r="J10" s="10"/>
      <c r="K10" s="10"/>
      <c r="L10" s="10"/>
      <c r="M10" s="10" t="s">
        <v>37</v>
      </c>
      <c r="N10" s="25">
        <f>AVERAGE(N5:N7)</f>
        <v>0.63288804853517699</v>
      </c>
      <c r="O10" s="30"/>
      <c r="P10" s="35" t="s">
        <v>38</v>
      </c>
      <c r="Q10" s="46">
        <f>AVERAGE(R5:R7)</f>
        <v>12.709804824199116</v>
      </c>
      <c r="R10" s="45" t="s">
        <v>39</v>
      </c>
      <c r="S10" s="5">
        <f>+(Q10/N10)</f>
        <v>20.082232321523581</v>
      </c>
      <c r="T10" s="5"/>
      <c r="U10" s="10"/>
      <c r="V10" s="5"/>
      <c r="W10" s="5"/>
    </row>
    <row r="13" spans="1:60" x14ac:dyDescent="0.25">
      <c r="M13" s="48" t="s">
        <v>43</v>
      </c>
      <c r="N13" s="49">
        <v>0.65</v>
      </c>
    </row>
  </sheetData>
  <mergeCells count="1">
    <mergeCell ref="A1:S1"/>
  </mergeCells>
  <conditionalFormatting sqref="A5:W7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BE9EA-C4D1-441F-A8B2-2805769D378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2023-01-24T16:19:43Z</dcterms:created>
  <dcterms:modified xsi:type="dcterms:W3CDTF">2023-05-31T17:04:40Z</dcterms:modified>
</cp:coreProperties>
</file>