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2023 Assessments\ECF Studies\"/>
    </mc:Choice>
  </mc:AlternateContent>
  <xr:revisionPtr revIDLastSave="0" documentId="13_ncr:1_{37560EF9-5EAB-4EDA-AC90-8050231B4057}" xr6:coauthVersionLast="47" xr6:coauthVersionMax="47" xr10:uidLastSave="{00000000-0000-0000-0000-000000000000}"/>
  <bookViews>
    <workbookView xWindow="-120" yWindow="-120" windowWidth="29040" windowHeight="15720" xr2:uid="{DDB7BE86-B3EE-4230-8C5E-91FFF86431B0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L6" i="2"/>
  <c r="N6" i="2" s="1"/>
  <c r="I7" i="2"/>
  <c r="L7" i="2"/>
  <c r="N7" i="2" s="1"/>
  <c r="P7" i="2"/>
  <c r="D8" i="2"/>
  <c r="G8" i="2"/>
  <c r="H8" i="2"/>
  <c r="J8" i="2"/>
  <c r="M8" i="2"/>
  <c r="I10" i="2"/>
  <c r="L8" i="2" l="1"/>
  <c r="N9" i="2" s="1"/>
  <c r="I9" i="2"/>
  <c r="P6" i="2"/>
  <c r="P8" i="2" s="1"/>
  <c r="Q9" i="2"/>
  <c r="N10" i="2"/>
  <c r="R8" i="2" l="1"/>
  <c r="R6" i="2"/>
  <c r="R7" i="2"/>
  <c r="Q10" i="2" l="1"/>
  <c r="S10" i="2" s="1"/>
</calcChain>
</file>

<file path=xl/sharedStrings.xml><?xml version="1.0" encoding="utf-8"?>
<sst xmlns="http://schemas.openxmlformats.org/spreadsheetml/2006/main" count="51" uniqueCount="46">
  <si>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</si>
  <si>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</si>
  <si>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</si>
  <si>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</si>
  <si>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</si>
  <si>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</si>
  <si>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</si>
  <si>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</si>
  <si>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</si>
  <si>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</si>
  <si>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</si>
  <si>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</si>
  <si>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</si>
  <si>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</si>
  <si>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</si>
  <si>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</si>
  <si>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</si>
  <si>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</si>
  <si>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</si>
  <si>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</si>
  <si>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</si>
  <si>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Other Parcels in Sale</t>
  </si>
  <si>
    <t>Land Table</t>
  </si>
  <si>
    <t>012-333-001-00</t>
  </si>
  <si>
    <t>39 PETER'S PATH</t>
  </si>
  <si>
    <t>WD</t>
  </si>
  <si>
    <t>03-ARM'S LENGTH</t>
  </si>
  <si>
    <t>333</t>
  </si>
  <si>
    <t>DEFAULT</t>
  </si>
  <si>
    <t>IMPROVED RESIDENTIAL PROPERTY</t>
  </si>
  <si>
    <t>SUBURBAN RESIDENTIAL</t>
  </si>
  <si>
    <t>012-333-004-00</t>
  </si>
  <si>
    <t>84 PETER'S PATH</t>
  </si>
  <si>
    <t>PTA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</si>
  <si>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</si>
  <si>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</si>
  <si>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</si>
  <si>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</si>
  <si>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</si>
  <si>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</si>
  <si>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</si>
  <si>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</si>
  <si>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Class</t>
  </si>
  <si>
    <t>Bldg Dep</t>
  </si>
  <si>
    <t>ECF Anaylysis for NBHD 333 Koch's Kove</t>
  </si>
  <si>
    <t xml:space="preserve">ECF SET 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</si>
</sst>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6" fontId="3" fillId="0" borderId="0" xfId="0" applyNumberFormat="1" applyFont="1" applyAlignment="1">
      <alignment horizontal="center"/>
    </xf>
    <xf numFmtId="6" fontId="0" fillId="4" borderId="0" xfId="0" applyNumberFormat="1" applyFill="1"/>
    <xf numFmtId="166" fontId="0" fillId="4" borderId="0" xfId="0" applyNumberForma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AE897-CD41-4CAB-890D-904DDF33BE91}">
  <sheetPr>
    <pageSetUpPr fitToPage="1"/>
  </sheetPr>
  <dimension ref="A1:BJ13"/>
  <sheetViews>
    <sheetView tabSelected="1" topLeftCell="L1" workbookViewId="0">
      <selection activeCell="M13" sqref="M13:N13"/>
    </sheetView>
  </sheetViews>
  <sheetFormatPr defaultRowHeight="15" x14ac:dyDescent="0.25"/>
  <cols>
    <col min="1" max="1" width="14.5703125" customWidth="1"/>
    <col min="2" max="2" width="17.42578125" customWidth="1"/>
    <col min="3" max="3" width="12.140625" style="17" customWidth="1"/>
    <col min="4" max="4" width="12.7109375" style="7" customWidth="1"/>
    <col min="5" max="5" width="8.7109375" customWidth="1"/>
    <col min="6" max="6" width="16.7109375" customWidth="1"/>
    <col min="7" max="7" width="11.85546875" style="7" customWidth="1"/>
    <col min="8" max="8" width="11.42578125" style="7" customWidth="1"/>
    <col min="9" max="9" width="12.28515625" style="12" customWidth="1"/>
    <col min="10" max="10" width="14.7109375" style="7" customWidth="1"/>
    <col min="11" max="11" width="13.140625" style="7" customWidth="1"/>
    <col min="12" max="12" width="14.5703125" style="7" customWidth="1"/>
    <col min="13" max="13" width="11.5703125" style="7" customWidth="1"/>
    <col min="14" max="14" width="6.7109375" style="22" customWidth="1"/>
    <col min="15" max="15" width="8.5703125" style="27" customWidth="1"/>
    <col min="16" max="16" width="10.85546875" style="32" customWidth="1"/>
    <col min="17" max="17" width="8.140625" style="40" customWidth="1"/>
    <col min="18" max="18" width="17.5703125" style="42" customWidth="1"/>
    <col min="19" max="19" width="15.5703125" customWidth="1"/>
    <col min="20" max="20" width="13.7109375" customWidth="1"/>
    <col min="21" max="21" width="10.140625" style="7" customWidth="1"/>
    <col min="22" max="22" width="18.7109375" customWidth="1"/>
    <col min="23" max="23" width="20.7109375" customWidth="1"/>
    <col min="24" max="24" width="7.140625" customWidth="1"/>
    <col min="25" max="25" width="11.5703125" customWidth="1"/>
  </cols>
  <sheetData>
    <row r="1" spans="1:62" ht="18.75" x14ac:dyDescent="0.3">
      <c r="L1" s="47" t="s">
        <v>44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5" spans="1:62" x14ac:dyDescent="0.25">
      <c r="A5" s="1" t="s">
        <v>0</v>
      </c>
      <c r="B5" s="1" t="s">
        <v>1</v>
      </c>
      <c r="C5" s="16" t="s">
        <v>2</v>
      </c>
      <c r="D5" s="6" t="s">
        <v>3</v>
      </c>
      <c r="E5" s="1" t="s">
        <v>4</v>
      </c>
      <c r="F5" s="1" t="s">
        <v>5</v>
      </c>
      <c r="G5" s="6" t="s">
        <v>6</v>
      </c>
      <c r="H5" s="6" t="s">
        <v>7</v>
      </c>
      <c r="I5" s="11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21" t="s">
        <v>13</v>
      </c>
      <c r="O5" s="26" t="s">
        <v>14</v>
      </c>
      <c r="P5" s="31" t="s">
        <v>15</v>
      </c>
      <c r="Q5" s="36" t="s">
        <v>16</v>
      </c>
      <c r="R5" s="41" t="s">
        <v>17</v>
      </c>
      <c r="S5" s="1" t="s">
        <v>18</v>
      </c>
      <c r="T5" s="1" t="s">
        <v>19</v>
      </c>
      <c r="U5" s="6" t="s">
        <v>20</v>
      </c>
      <c r="V5" s="1" t="s">
        <v>21</v>
      </c>
      <c r="W5" s="1" t="s">
        <v>22</v>
      </c>
      <c r="X5" s="1" t="s">
        <v>42</v>
      </c>
      <c r="Y5" s="1" t="s">
        <v>43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x14ac:dyDescent="0.25">
      <c r="A6" t="s">
        <v>23</v>
      </c>
      <c r="B6" t="s">
        <v>24</v>
      </c>
      <c r="C6" s="17">
        <v>44572</v>
      </c>
      <c r="D6" s="7">
        <v>285000</v>
      </c>
      <c r="E6" t="s">
        <v>25</v>
      </c>
      <c r="F6" t="s">
        <v>26</v>
      </c>
      <c r="G6" s="7">
        <v>285000</v>
      </c>
      <c r="H6" s="7">
        <v>117700</v>
      </c>
      <c r="I6" s="12">
        <f>H6/G6*100</f>
        <v>41.298245614035089</v>
      </c>
      <c r="J6" s="7">
        <v>235491</v>
      </c>
      <c r="K6" s="7">
        <v>14250</v>
      </c>
      <c r="L6" s="7">
        <f>G6-K6</f>
        <v>270750</v>
      </c>
      <c r="M6" s="7">
        <v>204378.25</v>
      </c>
      <c r="N6" s="22">
        <f>L6/M6</f>
        <v>1.3247495758477235</v>
      </c>
      <c r="O6" s="27">
        <v>1608</v>
      </c>
      <c r="P6" s="32">
        <f>L6/O6</f>
        <v>168.37686567164178</v>
      </c>
      <c r="Q6" s="37" t="s">
        <v>27</v>
      </c>
      <c r="R6" s="42">
        <f>ABS(N10-N6)*100</f>
        <v>13.203288939546365</v>
      </c>
      <c r="S6" t="s">
        <v>28</v>
      </c>
      <c r="T6" t="s">
        <v>29</v>
      </c>
      <c r="U6" s="7">
        <v>14250</v>
      </c>
      <c r="W6" t="s">
        <v>30</v>
      </c>
      <c r="X6">
        <v>401</v>
      </c>
      <c r="Y6">
        <v>87</v>
      </c>
      <c r="AJ6" s="2"/>
      <c r="BA6" s="2"/>
      <c r="BC6" s="2"/>
    </row>
    <row r="7" spans="1:62" ht="15.75" thickBot="1" x14ac:dyDescent="0.3">
      <c r="A7" t="s">
        <v>31</v>
      </c>
      <c r="B7" t="s">
        <v>32</v>
      </c>
      <c r="C7" s="17">
        <v>44074</v>
      </c>
      <c r="D7" s="7">
        <v>256000</v>
      </c>
      <c r="E7" t="s">
        <v>33</v>
      </c>
      <c r="F7" t="s">
        <v>26</v>
      </c>
      <c r="G7" s="7">
        <v>256000</v>
      </c>
      <c r="H7" s="7">
        <v>130500</v>
      </c>
      <c r="I7" s="12">
        <f>H7/G7*100</f>
        <v>50.9765625</v>
      </c>
      <c r="J7" s="7">
        <v>261008</v>
      </c>
      <c r="K7" s="7">
        <v>12600</v>
      </c>
      <c r="L7" s="7">
        <f>G7-K7</f>
        <v>243400</v>
      </c>
      <c r="M7" s="7">
        <v>229474.609375</v>
      </c>
      <c r="N7" s="22">
        <f>L7/M7</f>
        <v>1.0606837970567959</v>
      </c>
      <c r="O7" s="27">
        <v>1504</v>
      </c>
      <c r="P7" s="32">
        <f>L7/O7</f>
        <v>161.83510638297872</v>
      </c>
      <c r="Q7" s="37" t="s">
        <v>27</v>
      </c>
      <c r="R7" s="42">
        <f>ABS(N10-N7)*100</f>
        <v>13.203288939546386</v>
      </c>
      <c r="S7" t="s">
        <v>28</v>
      </c>
      <c r="T7" t="s">
        <v>29</v>
      </c>
      <c r="U7" s="7">
        <v>12600</v>
      </c>
      <c r="W7" t="s">
        <v>30</v>
      </c>
      <c r="X7">
        <v>401</v>
      </c>
      <c r="Y7">
        <v>96</v>
      </c>
    </row>
    <row r="8" spans="1:62" ht="15.75" thickTop="1" x14ac:dyDescent="0.25">
      <c r="A8" s="3"/>
      <c r="B8" s="3"/>
      <c r="C8" s="18" t="s">
        <v>34</v>
      </c>
      <c r="D8" s="8">
        <f>+SUM(D6:D7)</f>
        <v>541000</v>
      </c>
      <c r="E8" s="3"/>
      <c r="F8" s="3"/>
      <c r="G8" s="8">
        <f>+SUM(G6:G7)</f>
        <v>541000</v>
      </c>
      <c r="H8" s="8">
        <f>+SUM(H6:H7)</f>
        <v>248200</v>
      </c>
      <c r="I8" s="13"/>
      <c r="J8" s="8">
        <f>+SUM(J6:J7)</f>
        <v>496499</v>
      </c>
      <c r="K8" s="8"/>
      <c r="L8" s="8">
        <f>+SUM(L6:L7)</f>
        <v>514150</v>
      </c>
      <c r="M8" s="8">
        <f>+SUM(M6:M7)</f>
        <v>433852.859375</v>
      </c>
      <c r="N8" s="23"/>
      <c r="O8" s="28"/>
      <c r="P8" s="33">
        <f>AVERAGE(P6:P7)</f>
        <v>165.10598602731025</v>
      </c>
      <c r="Q8" s="38"/>
      <c r="R8" s="43">
        <f>ABS(N10-N9)*100</f>
        <v>0.76374853132503695</v>
      </c>
      <c r="S8" s="3"/>
      <c r="T8" s="3"/>
      <c r="U8" s="8"/>
      <c r="V8" s="3"/>
      <c r="W8" s="3"/>
      <c r="X8" s="3"/>
      <c r="Y8" s="3"/>
    </row>
    <row r="9" spans="1:62" x14ac:dyDescent="0.25">
      <c r="A9" s="4"/>
      <c r="B9" s="4"/>
      <c r="C9" s="19"/>
      <c r="D9" s="9"/>
      <c r="E9" s="4"/>
      <c r="F9" s="4"/>
      <c r="G9" s="9"/>
      <c r="H9" s="9" t="s">
        <v>35</v>
      </c>
      <c r="I9" s="14">
        <f>H8/G8*100</f>
        <v>45.878003696857675</v>
      </c>
      <c r="J9" s="9"/>
      <c r="K9" s="9"/>
      <c r="L9" s="9"/>
      <c r="M9" s="9" t="s">
        <v>36</v>
      </c>
      <c r="N9" s="24">
        <f>L8/M8</f>
        <v>1.1850792011390094</v>
      </c>
      <c r="O9" s="29"/>
      <c r="P9" s="34" t="s">
        <v>37</v>
      </c>
      <c r="Q9" s="39">
        <f>STDEV(N6:N7)</f>
        <v>0.18672270286236961</v>
      </c>
      <c r="R9" s="44"/>
      <c r="S9" s="4"/>
      <c r="T9" s="4"/>
      <c r="U9" s="9"/>
      <c r="V9" s="4"/>
      <c r="W9" s="4"/>
      <c r="X9" s="4"/>
      <c r="Y9" s="4"/>
    </row>
    <row r="10" spans="1:62" x14ac:dyDescent="0.25">
      <c r="A10" s="5"/>
      <c r="B10" s="5"/>
      <c r="C10" s="20"/>
      <c r="D10" s="10"/>
      <c r="E10" s="5"/>
      <c r="F10" s="5"/>
      <c r="G10" s="10"/>
      <c r="H10" s="10" t="s">
        <v>38</v>
      </c>
      <c r="I10" s="15">
        <f>STDEV(I6:I7)</f>
        <v>6.8436035005379585</v>
      </c>
      <c r="J10" s="10"/>
      <c r="K10" s="10"/>
      <c r="L10" s="10"/>
      <c r="M10" s="10" t="s">
        <v>39</v>
      </c>
      <c r="N10" s="25">
        <f>AVERAGE(N6:N7)</f>
        <v>1.1927166864522598</v>
      </c>
      <c r="O10" s="30"/>
      <c r="P10" s="35" t="s">
        <v>40</v>
      </c>
      <c r="Q10" s="46">
        <f>AVERAGE(R6:R7)</f>
        <v>13.203288939546376</v>
      </c>
      <c r="R10" s="45" t="s">
        <v>41</v>
      </c>
      <c r="S10" s="5">
        <f>+(Q10/N10)</f>
        <v>11.069928919012282</v>
      </c>
      <c r="T10" s="5"/>
      <c r="U10" s="10"/>
      <c r="V10" s="5"/>
      <c r="W10" s="5"/>
      <c r="X10" s="5"/>
      <c r="Y10" s="5"/>
    </row>
    <row r="13" spans="1:62" x14ac:dyDescent="0.25">
      <c r="M13" s="48" t="s">
        <v>45</v>
      </c>
      <c r="N13" s="49">
        <v>1.18</v>
      </c>
    </row>
  </sheetData>
  <mergeCells count="1">
    <mergeCell ref="L1:Y1"/>
  </mergeCells>
  <conditionalFormatting sqref="A6:Y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38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5026C-E0BF-4208-AFF5-FB6C2A62555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cp:lastPrinted>2023-01-17T16:14:34Z</cp:lastPrinted>
  <dcterms:created xsi:type="dcterms:W3CDTF">2023-01-17T16:08:23Z</dcterms:created>
  <dcterms:modified xsi:type="dcterms:W3CDTF">2023-05-31T16:49:42Z</dcterms:modified>
</cp:coreProperties>
</file>