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sessor\Desktop\2023 Assessments\ECF Studies\"/>
    </mc:Choice>
  </mc:AlternateContent>
  <xr:revisionPtr revIDLastSave="0" documentId="13_ncr:1_{2DC9D92D-69BA-4593-A500-7339D2C4241F}" xr6:coauthVersionLast="47" xr6:coauthVersionMax="47" xr10:uidLastSave="{00000000-0000-0000-0000-000000000000}"/>
  <bookViews>
    <workbookView xWindow="-120" yWindow="-120" windowWidth="29040" windowHeight="15720" xr2:uid="{5D8790CD-216D-4B85-8B17-5A03A8B27310}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2" l="1"/>
  <c r="L5" i="2"/>
  <c r="N5" i="2" s="1"/>
  <c r="I6" i="2"/>
  <c r="L6" i="2"/>
  <c r="N6" i="2" s="1"/>
  <c r="P6" i="2"/>
  <c r="I7" i="2"/>
  <c r="L7" i="2"/>
  <c r="N7" i="2" s="1"/>
  <c r="D8" i="2"/>
  <c r="G8" i="2"/>
  <c r="H8" i="2"/>
  <c r="J8" i="2"/>
  <c r="M8" i="2"/>
  <c r="I10" i="2"/>
  <c r="I9" i="2" l="1"/>
  <c r="P7" i="2"/>
  <c r="L8" i="2"/>
  <c r="N9" i="2" s="1"/>
  <c r="P5" i="2"/>
  <c r="P8" i="2" s="1"/>
  <c r="Q9" i="2"/>
  <c r="N10" i="2"/>
  <c r="R5" i="2" l="1"/>
  <c r="R8" i="2"/>
  <c r="R6" i="2"/>
  <c r="R7" i="2"/>
  <c r="Q10" i="2" l="1"/>
  <c r="S10" i="2" s="1"/>
</calcChain>
</file>

<file path=xl/sharedStrings.xml><?xml version="1.0" encoding="utf-8"?>
<sst xmlns="http://schemas.openxmlformats.org/spreadsheetml/2006/main" count="54" uniqueCount="44">
  <si>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</si>
  <si>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</si>
  <si>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</si>
  <si>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</si>
  <si>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</si>
  <si>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</si>
  <si>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</si>
  <si>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Cur. Asmnt.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</si>
  <si>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</si>
  <si>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</si>
  <si>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</si>
  <si>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</si>
  <si>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</si>
  <si>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</si>
  <si>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</si>
  <si>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</si>
  <si>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</si>
  <si>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</si>
  <si>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</si>
  <si>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</si>
  <si>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</si>
  <si>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012-100-030-00</t>
  </si>
  <si>
    <t>1161 BRIAR HILL DR</t>
  </si>
  <si>
    <t>WD</t>
  </si>
  <si>
    <t>03-ARM'S LENGTH</t>
  </si>
  <si>
    <t>100</t>
  </si>
  <si>
    <t>DEFAULT</t>
  </si>
  <si>
    <t>IMPROVED RESIDENTIAL PROPERTY</t>
  </si>
  <si>
    <t>012-100-031-00</t>
  </si>
  <si>
    <t>1153 BRIAR HILL DR</t>
  </si>
  <si>
    <t>012-100-033-00</t>
  </si>
  <si>
    <t>1109 BRIAR HILL DR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</si>
  <si>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</si>
  <si>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</si>
  <si>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</si>
  <si>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</si>
  <si>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</si>
  <si>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</si>
  <si>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</si>
  <si>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</si>
  <si>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>Class</t>
  </si>
  <si>
    <t>Bldg Depr</t>
  </si>
  <si>
    <t>ARTWOOD ESTATES ECF STUDY FOR 2023 (NEIGHBORHOOD 100)</t>
  </si>
  <si>
    <t>ECF SET 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</si>
</sst>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/>
    <xf numFmtId="166" fontId="2" fillId="3" borderId="2" xfId="0" applyNumberFormat="1" applyFont="1" applyFill="1" applyBorder="1"/>
    <xf numFmtId="38" fontId="1" fillId="2" borderId="0" xfId="0" applyNumberFormat="1" applyFont="1" applyFill="1" applyAlignment="1">
      <alignment horizontal="center"/>
    </xf>
    <xf numFmtId="38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/>
    <xf numFmtId="38" fontId="2" fillId="3" borderId="2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/>
    <xf numFmtId="167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Alignment="1">
      <alignment horizontal="right"/>
    </xf>
    <xf numFmtId="49" fontId="0" fillId="0" borderId="0" xfId="0" applyNumberFormat="1" applyAlignment="1">
      <alignment horizontal="right"/>
    </xf>
    <xf numFmtId="168" fontId="1" fillId="2" borderId="0" xfId="0" applyNumberFormat="1" applyFont="1" applyFill="1" applyAlignment="1">
      <alignment horizontal="center"/>
    </xf>
    <xf numFmtId="168" fontId="0" fillId="0" borderId="0" xfId="0" applyNumberFormat="1"/>
    <xf numFmtId="168" fontId="2" fillId="3" borderId="1" xfId="0" applyNumberFormat="1" applyFont="1" applyFill="1" applyBorder="1"/>
    <xf numFmtId="168" fontId="2" fillId="3" borderId="0" xfId="0" applyNumberFormat="1" applyFont="1" applyFill="1"/>
    <xf numFmtId="168" fontId="2" fillId="3" borderId="2" xfId="0" applyNumberFormat="1" applyFont="1" applyFill="1" applyBorder="1"/>
    <xf numFmtId="168" fontId="2" fillId="3" borderId="2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6" fontId="0" fillId="4" borderId="0" xfId="0" applyNumberFormat="1" applyFill="1"/>
    <xf numFmtId="166" fontId="0" fillId="4" borderId="0" xfId="0" applyNumberFormat="1" applyFill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A7926-250E-40B4-AC47-84EA59F694B7}">
  <dimension ref="A1:BH12"/>
  <sheetViews>
    <sheetView tabSelected="1" topLeftCell="E1" workbookViewId="0">
      <selection activeCell="M12" sqref="M12:N12"/>
    </sheetView>
  </sheetViews>
  <sheetFormatPr defaultRowHeight="15" x14ac:dyDescent="0.25"/>
  <cols>
    <col min="1" max="1" width="14.28515625" bestFit="1" customWidth="1"/>
    <col min="2" max="2" width="17.85546875" bestFit="1" customWidth="1"/>
    <col min="3" max="3" width="9.28515625" style="17" bestFit="1" customWidth="1"/>
    <col min="4" max="4" width="9.5703125" style="7" bestFit="1" customWidth="1"/>
    <col min="5" max="5" width="5.5703125" bestFit="1" customWidth="1"/>
    <col min="6" max="6" width="16.7109375" bestFit="1" customWidth="1"/>
    <col min="7" max="7" width="10.140625" style="7" bestFit="1" customWidth="1"/>
    <col min="8" max="8" width="12.7109375" style="7" bestFit="1" customWidth="1"/>
    <col min="9" max="9" width="12.85546875" style="12" bestFit="1" customWidth="1"/>
    <col min="10" max="10" width="13.42578125" style="7" bestFit="1" customWidth="1"/>
    <col min="11" max="11" width="11" style="7" bestFit="1" customWidth="1"/>
    <col min="12" max="12" width="13.5703125" style="7" bestFit="1" customWidth="1"/>
    <col min="13" max="13" width="12.7109375" style="7" bestFit="1" customWidth="1"/>
    <col min="14" max="14" width="6.28515625" style="22" bestFit="1" customWidth="1"/>
    <col min="15" max="15" width="10.140625" style="27" bestFit="1" customWidth="1"/>
    <col min="16" max="16" width="15.5703125" style="32" bestFit="1" customWidth="1"/>
    <col min="17" max="17" width="11.5703125" style="40" bestFit="1" customWidth="1"/>
    <col min="18" max="18" width="18.85546875" style="42" bestFit="1" customWidth="1"/>
    <col min="19" max="19" width="13.28515625" bestFit="1" customWidth="1"/>
    <col min="20" max="20" width="32.28515625" bestFit="1" customWidth="1"/>
    <col min="21" max="21" width="10.7109375" style="7" bestFit="1" customWidth="1"/>
    <col min="22" max="22" width="5.42578125" bestFit="1" customWidth="1"/>
    <col min="23" max="23" width="9.5703125" bestFit="1" customWidth="1"/>
  </cols>
  <sheetData>
    <row r="1" spans="1:60" ht="21" x14ac:dyDescent="0.35">
      <c r="E1" s="47" t="s">
        <v>42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4" spans="1:60" x14ac:dyDescent="0.25">
      <c r="A4" s="1" t="s">
        <v>0</v>
      </c>
      <c r="B4" s="1" t="s">
        <v>1</v>
      </c>
      <c r="C4" s="16" t="s">
        <v>2</v>
      </c>
      <c r="D4" s="6" t="s">
        <v>3</v>
      </c>
      <c r="E4" s="1" t="s">
        <v>4</v>
      </c>
      <c r="F4" s="1" t="s">
        <v>5</v>
      </c>
      <c r="G4" s="6" t="s">
        <v>6</v>
      </c>
      <c r="H4" s="6" t="s">
        <v>7</v>
      </c>
      <c r="I4" s="11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21" t="s">
        <v>13</v>
      </c>
      <c r="O4" s="26" t="s">
        <v>14</v>
      </c>
      <c r="P4" s="31" t="s">
        <v>15</v>
      </c>
      <c r="Q4" s="36" t="s">
        <v>16</v>
      </c>
      <c r="R4" s="41" t="s">
        <v>17</v>
      </c>
      <c r="S4" s="1" t="s">
        <v>18</v>
      </c>
      <c r="T4" s="1" t="s">
        <v>19</v>
      </c>
      <c r="U4" s="6" t="s">
        <v>20</v>
      </c>
      <c r="V4" s="1" t="s">
        <v>40</v>
      </c>
      <c r="W4" s="1" t="s">
        <v>41</v>
      </c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60" x14ac:dyDescent="0.25">
      <c r="A5" t="s">
        <v>21</v>
      </c>
      <c r="B5" t="s">
        <v>22</v>
      </c>
      <c r="C5" s="17">
        <v>44344</v>
      </c>
      <c r="D5" s="7">
        <v>250000</v>
      </c>
      <c r="E5" t="s">
        <v>23</v>
      </c>
      <c r="F5" t="s">
        <v>24</v>
      </c>
      <c r="G5" s="7">
        <v>250000</v>
      </c>
      <c r="H5" s="7">
        <v>133200</v>
      </c>
      <c r="I5" s="12">
        <f>H5/G5*100</f>
        <v>53.280000000000008</v>
      </c>
      <c r="J5" s="7">
        <v>266387</v>
      </c>
      <c r="K5" s="7">
        <v>29066</v>
      </c>
      <c r="L5" s="7">
        <f>G5-K5</f>
        <v>220934</v>
      </c>
      <c r="M5" s="7">
        <v>239100.40625</v>
      </c>
      <c r="N5" s="22">
        <f>L5/M5</f>
        <v>0.92402185117575475</v>
      </c>
      <c r="O5" s="27">
        <v>2288</v>
      </c>
      <c r="P5" s="32">
        <f>L5/O5</f>
        <v>96.562062937062933</v>
      </c>
      <c r="Q5" s="37" t="s">
        <v>25</v>
      </c>
      <c r="R5" s="42">
        <f>ABS(N10-N5)*100</f>
        <v>21.574191553060107</v>
      </c>
      <c r="S5" t="s">
        <v>26</v>
      </c>
      <c r="T5" t="s">
        <v>27</v>
      </c>
      <c r="U5" s="7">
        <v>26250</v>
      </c>
      <c r="V5">
        <v>401</v>
      </c>
      <c r="W5">
        <v>57</v>
      </c>
      <c r="AH5" s="2"/>
      <c r="AY5" s="2"/>
      <c r="BA5" s="2"/>
    </row>
    <row r="6" spans="1:60" x14ac:dyDescent="0.25">
      <c r="A6" t="s">
        <v>28</v>
      </c>
      <c r="B6" t="s">
        <v>29</v>
      </c>
      <c r="C6" s="17">
        <v>43962</v>
      </c>
      <c r="D6" s="7">
        <v>240000</v>
      </c>
      <c r="E6" t="s">
        <v>23</v>
      </c>
      <c r="F6" t="s">
        <v>24</v>
      </c>
      <c r="G6" s="7">
        <v>240000</v>
      </c>
      <c r="H6" s="7">
        <v>124900</v>
      </c>
      <c r="I6" s="12">
        <f>H6/G6*100</f>
        <v>52.041666666666664</v>
      </c>
      <c r="J6" s="7">
        <v>249723</v>
      </c>
      <c r="K6" s="7">
        <v>31250</v>
      </c>
      <c r="L6" s="7">
        <f>G6-K6</f>
        <v>208750</v>
      </c>
      <c r="M6" s="7">
        <v>220111.09375</v>
      </c>
      <c r="N6" s="22">
        <f>L6/M6</f>
        <v>0.94838472901823012</v>
      </c>
      <c r="O6" s="27">
        <v>2192</v>
      </c>
      <c r="P6" s="32">
        <f>L6/O6</f>
        <v>95.232664233576642</v>
      </c>
      <c r="Q6" s="37" t="s">
        <v>25</v>
      </c>
      <c r="R6" s="42">
        <f>ABS(N10-N6)*100</f>
        <v>19.137903768812571</v>
      </c>
      <c r="S6" t="s">
        <v>26</v>
      </c>
      <c r="T6" t="s">
        <v>27</v>
      </c>
      <c r="U6" s="7">
        <v>31250</v>
      </c>
      <c r="V6">
        <v>401</v>
      </c>
      <c r="W6">
        <v>57</v>
      </c>
    </row>
    <row r="7" spans="1:60" ht="15.75" thickBot="1" x14ac:dyDescent="0.3">
      <c r="A7" t="s">
        <v>30</v>
      </c>
      <c r="B7" t="s">
        <v>31</v>
      </c>
      <c r="C7" s="17">
        <v>44078</v>
      </c>
      <c r="D7" s="7">
        <v>325000</v>
      </c>
      <c r="E7" t="s">
        <v>23</v>
      </c>
      <c r="F7" t="s">
        <v>24</v>
      </c>
      <c r="G7" s="7">
        <v>325000</v>
      </c>
      <c r="H7" s="7">
        <v>110900</v>
      </c>
      <c r="I7" s="12">
        <f>H7/G7*100</f>
        <v>34.123076923076923</v>
      </c>
      <c r="J7" s="7">
        <v>221856</v>
      </c>
      <c r="K7" s="7">
        <v>37170</v>
      </c>
      <c r="L7" s="7">
        <f>G7-K7</f>
        <v>287830</v>
      </c>
      <c r="M7" s="7">
        <v>186070.75</v>
      </c>
      <c r="N7" s="22">
        <f>L7/M7</f>
        <v>1.5468847199250824</v>
      </c>
      <c r="O7" s="27">
        <v>2106</v>
      </c>
      <c r="P7" s="32">
        <f>L7/O7</f>
        <v>136.67141500474833</v>
      </c>
      <c r="Q7" s="37" t="s">
        <v>25</v>
      </c>
      <c r="R7" s="42">
        <f>ABS(N10-N7)*100</f>
        <v>40.712095321872653</v>
      </c>
      <c r="S7" t="s">
        <v>26</v>
      </c>
      <c r="T7" t="s">
        <v>27</v>
      </c>
      <c r="U7" s="7">
        <v>23125</v>
      </c>
      <c r="V7">
        <v>401</v>
      </c>
      <c r="W7">
        <v>67</v>
      </c>
    </row>
    <row r="8" spans="1:60" ht="15.75" thickTop="1" x14ac:dyDescent="0.25">
      <c r="A8" s="3"/>
      <c r="B8" s="3"/>
      <c r="C8" s="18" t="s">
        <v>32</v>
      </c>
      <c r="D8" s="8">
        <f>+SUM(D5:D7)</f>
        <v>815000</v>
      </c>
      <c r="E8" s="3"/>
      <c r="F8" s="3"/>
      <c r="G8" s="8">
        <f>+SUM(G5:G7)</f>
        <v>815000</v>
      </c>
      <c r="H8" s="8">
        <f>+SUM(H5:H7)</f>
        <v>369000</v>
      </c>
      <c r="I8" s="13"/>
      <c r="J8" s="8">
        <f>+SUM(J5:J7)</f>
        <v>737966</v>
      </c>
      <c r="K8" s="8"/>
      <c r="L8" s="8">
        <f>+SUM(L5:L7)</f>
        <v>717514</v>
      </c>
      <c r="M8" s="8">
        <f>+SUM(M5:M7)</f>
        <v>645282.25</v>
      </c>
      <c r="N8" s="23"/>
      <c r="O8" s="28"/>
      <c r="P8" s="33">
        <f>AVERAGE(P5:P7)</f>
        <v>109.48871405846263</v>
      </c>
      <c r="Q8" s="38"/>
      <c r="R8" s="43">
        <f>ABS(N10-N9)*100</f>
        <v>2.7825541224405947</v>
      </c>
      <c r="S8" s="3"/>
      <c r="T8" s="3"/>
      <c r="U8" s="8"/>
      <c r="V8" s="3"/>
      <c r="W8" s="3"/>
    </row>
    <row r="9" spans="1:60" x14ac:dyDescent="0.25">
      <c r="A9" s="4"/>
      <c r="B9" s="4"/>
      <c r="C9" s="19"/>
      <c r="D9" s="9"/>
      <c r="E9" s="4"/>
      <c r="F9" s="4"/>
      <c r="G9" s="9"/>
      <c r="H9" s="9" t="s">
        <v>33</v>
      </c>
      <c r="I9" s="14">
        <f>H8/G8*100</f>
        <v>45.276073619631902</v>
      </c>
      <c r="J9" s="9"/>
      <c r="K9" s="9"/>
      <c r="L9" s="9"/>
      <c r="M9" s="9" t="s">
        <v>34</v>
      </c>
      <c r="N9" s="24">
        <f>L8/M8</f>
        <v>1.1119382254819499</v>
      </c>
      <c r="O9" s="29"/>
      <c r="P9" s="34" t="s">
        <v>35</v>
      </c>
      <c r="Q9" s="39">
        <f>STDEV(N5:N7)</f>
        <v>0.3527874577794472</v>
      </c>
      <c r="R9" s="44"/>
      <c r="S9" s="4"/>
      <c r="T9" s="4"/>
      <c r="U9" s="9"/>
      <c r="V9" s="4"/>
      <c r="W9" s="4"/>
    </row>
    <row r="10" spans="1:60" x14ac:dyDescent="0.25">
      <c r="A10" s="5"/>
      <c r="B10" s="5"/>
      <c r="C10" s="20"/>
      <c r="D10" s="10"/>
      <c r="E10" s="5"/>
      <c r="F10" s="5"/>
      <c r="G10" s="10"/>
      <c r="H10" s="10" t="s">
        <v>36</v>
      </c>
      <c r="I10" s="15">
        <f>STDEV(I5:I7)</f>
        <v>10.720673405611191</v>
      </c>
      <c r="J10" s="10"/>
      <c r="K10" s="10"/>
      <c r="L10" s="10"/>
      <c r="M10" s="10" t="s">
        <v>37</v>
      </c>
      <c r="N10" s="25">
        <f>AVERAGE(N5:N7)</f>
        <v>1.1397637667063558</v>
      </c>
      <c r="O10" s="30"/>
      <c r="P10" s="35" t="s">
        <v>38</v>
      </c>
      <c r="Q10" s="46">
        <f>AVERAGE(R5:R7)</f>
        <v>27.141396881248443</v>
      </c>
      <c r="R10" s="45" t="s">
        <v>39</v>
      </c>
      <c r="S10" s="5">
        <f>+(Q10/N10)</f>
        <v>23.813177497018156</v>
      </c>
      <c r="T10" s="5"/>
      <c r="U10" s="10"/>
      <c r="V10" s="5"/>
      <c r="W10" s="5"/>
    </row>
    <row r="12" spans="1:60" x14ac:dyDescent="0.25">
      <c r="M12" s="48" t="s">
        <v>43</v>
      </c>
      <c r="N12" s="49">
        <v>1.1100000000000001</v>
      </c>
    </row>
  </sheetData>
  <mergeCells count="1">
    <mergeCell ref="E1:W1"/>
  </mergeCells>
  <conditionalFormatting sqref="A5:W7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17CEA-1128-4C3F-9226-1238F94031E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Assessor</cp:lastModifiedBy>
  <dcterms:created xsi:type="dcterms:W3CDTF">2023-01-24T16:04:37Z</dcterms:created>
  <dcterms:modified xsi:type="dcterms:W3CDTF">2023-05-31T16:45:43Z</dcterms:modified>
</cp:coreProperties>
</file>